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2" activeTab="0"/>
  </bookViews>
  <sheets>
    <sheet name="Rozpočet" sheetId="1" r:id="rId1"/>
  </sheets>
  <definedNames>
    <definedName name="_xlnm.Print_Titles" localSheetId="0">'Rozpočet'!$22:$22</definedName>
    <definedName name="_xlnm.Print_Area" localSheetId="0">'Rozpočet'!$A$1:$L$370</definedName>
  </definedNames>
  <calcPr fullCalcOnLoad="1"/>
</workbook>
</file>

<file path=xl/sharedStrings.xml><?xml version="1.0" encoding="utf-8"?>
<sst xmlns="http://schemas.openxmlformats.org/spreadsheetml/2006/main" count="357" uniqueCount="265">
  <si>
    <t>v EUR</t>
  </si>
  <si>
    <t xml:space="preserve">                                                               </t>
  </si>
  <si>
    <t xml:space="preserve">Rozpočet Obce Pobedim </t>
  </si>
  <si>
    <t>Rok</t>
  </si>
  <si>
    <t>Plán na rok 2023</t>
  </si>
  <si>
    <t xml:space="preserve">Bežné príjmy spolu           </t>
  </si>
  <si>
    <t xml:space="preserve">Kapitálové príjmy spolu </t>
  </si>
  <si>
    <t>Príjmové finančné operácie spolu</t>
  </si>
  <si>
    <t>Rozpočtové príjmy spolu</t>
  </si>
  <si>
    <t>Bežné výdavky spolu</t>
  </si>
  <si>
    <t>Kapitálové výdavky spolu</t>
  </si>
  <si>
    <t>Výdavkové finančné operácie spolu</t>
  </si>
  <si>
    <t>Rozpočtové výdavky spolu</t>
  </si>
  <si>
    <t>Hospodárenie celkom    ( = príjmy - výdavky)</t>
  </si>
  <si>
    <t xml:space="preserve">Bežné príjmy </t>
  </si>
  <si>
    <t>Kapitola</t>
  </si>
  <si>
    <t>Číslo položky</t>
  </si>
  <si>
    <t>Ekonomická klasifikácia</t>
  </si>
  <si>
    <t>Názov položky</t>
  </si>
  <si>
    <t>Daňové príjmy - dane z príjmov, dane z majetku</t>
  </si>
  <si>
    <t>111 003</t>
  </si>
  <si>
    <t>Výnos dane z príjmov poukázaný územnej samospráve</t>
  </si>
  <si>
    <t>Daň z nehnuteľností</t>
  </si>
  <si>
    <t>Z pozemkov</t>
  </si>
  <si>
    <t>Zo stavieb</t>
  </si>
  <si>
    <t>Z bytov a nebytových priestorov v bytovom dome</t>
  </si>
  <si>
    <t>Daňové príjmy - dane za špecifické služby</t>
  </si>
  <si>
    <t>133 001</t>
  </si>
  <si>
    <t>Za psa</t>
  </si>
  <si>
    <t>133 012</t>
  </si>
  <si>
    <t>Za užívanie verejného priestranstva</t>
  </si>
  <si>
    <t>133 013</t>
  </si>
  <si>
    <t>Za komunálne odpady a drobné stavebné odpady</t>
  </si>
  <si>
    <t>Za umiestnenie jadrového zariadenia</t>
  </si>
  <si>
    <t>Nedaňové príjmy - príjmy z podnikania a z vlastníctva majetku</t>
  </si>
  <si>
    <t>Z prenajatých pozemkov</t>
  </si>
  <si>
    <t>Z prenajatých budov, priestorov, objektov</t>
  </si>
  <si>
    <t>Z prenajatých strojov, prístrojov, zariadení</t>
  </si>
  <si>
    <t>Nedaňové príjmy - administratívne poplatky a iné poplatky a platby</t>
  </si>
  <si>
    <t>Administratívne poplatky</t>
  </si>
  <si>
    <t>Za predaj výrobkov, tovarov a služieb</t>
  </si>
  <si>
    <t>Ostatné príjmy</t>
  </si>
  <si>
    <t>Z odvodov z hazardných hier</t>
  </si>
  <si>
    <t>292 012</t>
  </si>
  <si>
    <t xml:space="preserve">Ostatné príjmy/dobropisy za energie            </t>
  </si>
  <si>
    <t>292 017</t>
  </si>
  <si>
    <t>Vratky</t>
  </si>
  <si>
    <t>Základná škola</t>
  </si>
  <si>
    <t>Nájomné ZŠ telocvičňa</t>
  </si>
  <si>
    <t>Príspevky rodičov MŠ, ŠKD</t>
  </si>
  <si>
    <t>Poplatky za stravné</t>
  </si>
  <si>
    <t>Tuzemské bežné granty</t>
  </si>
  <si>
    <t>Tuzemské bežné granty a transfery</t>
  </si>
  <si>
    <t xml:space="preserve">Granty </t>
  </si>
  <si>
    <t>Transfery v rámci verejnej správy  zo štát. rozpočtu   matrika</t>
  </si>
  <si>
    <t>Transfery v rámci verejnej správy  zo ŠR   starostl. o živ. prostredie</t>
  </si>
  <si>
    <t>Transfery v rámci verejnej správy  zo štát. rozpočtu   eviden. obyv.</t>
  </si>
  <si>
    <t>Transfery v rámci verejnej správy  zo štát. rozpočtu   školstvo</t>
  </si>
  <si>
    <t>Transfery v rámci verejnej správy  zo ŠR   na vzdel. poukazy</t>
  </si>
  <si>
    <t>Transfery v rámci verejnej správy  zo štát. rozpočtu   na dopravu</t>
  </si>
  <si>
    <t>Transfery v rámci verejnej správy  zo ŠR  prísp. na vzdel. pre MŠ</t>
  </si>
  <si>
    <t xml:space="preserve">Transfery v rámci verejnej správy  zo ŠR strava deti </t>
  </si>
  <si>
    <t>Transfery v rámci verejnej správy  zo štát. rozpočtu   asistenti učiteľa</t>
  </si>
  <si>
    <t xml:space="preserve">Transfery v rámci verejnej správy  zo ŠR - voľby  </t>
  </si>
  <si>
    <t xml:space="preserve">Transfery v rámci verejnej správy  zo štát. rozpočtu a ESF </t>
  </si>
  <si>
    <t>Transfery v rámci verejnej správy  zo štát. rozpočtu na učebnice</t>
  </si>
  <si>
    <t>Transfery v rámci verejnej správy  zo ŠR - Zberný dvor Pobedim</t>
  </si>
  <si>
    <t>Dotácia z Dobrovoľnej požiarnej ochrany</t>
  </si>
  <si>
    <t>Transfery v rámci verejnej správy zo štát. rozpočtu - lyžiarsky kurz</t>
  </si>
  <si>
    <t>Transfery v rámci verejnej správy zo štát. rozpočtu - škola v prírode</t>
  </si>
  <si>
    <t>Transfery v rámci verejnej správy  zo štát. rozpočtu  register adries</t>
  </si>
  <si>
    <t>Transfery v rámci verejnej správy zo ŠR - SODB 2021</t>
  </si>
  <si>
    <t>Transfery v rámci verejnej správy zo ŠR - "Čítame radi 2"</t>
  </si>
  <si>
    <t>Transfery v rámci verejnej správy zo ŠR - COVID-19 pre ZŠ s MŠ</t>
  </si>
  <si>
    <t>Transfery v rámci verejnej správy zo ŠR - "Múdre hranie"</t>
  </si>
  <si>
    <t>Transfery v rámci verejnej správy zo ŠR - COVID-19 pre obec</t>
  </si>
  <si>
    <t>Transfery v rámci verejnej správy zo ŠR - na špecifiká - digitálne tech.</t>
  </si>
  <si>
    <t>Dotácia zo Slovenskej agentúry životného prostredia</t>
  </si>
  <si>
    <t>Transfery v rámci verejnej správy  zo štát. rozpočtu rodinné prídavky</t>
  </si>
  <si>
    <t>Bežné príjmy spolu:</t>
  </si>
  <si>
    <t>Kapitálové príjmy spolu:</t>
  </si>
  <si>
    <t>Z predaja pozemkov</t>
  </si>
  <si>
    <t>Granty - na obstaranie zmien a doplnkov územného plánu obce</t>
  </si>
  <si>
    <t>Transfery v rámci verejnej správy zo ŠR - Zberný dvor Pobedim</t>
  </si>
  <si>
    <t>Príjmové finančné operácie:</t>
  </si>
  <si>
    <t>Prostriedky z predchádzajúcich rokov - obec</t>
  </si>
  <si>
    <t>Prostriedky z predchádzajúcich rokov - ZŠ s MŠ</t>
  </si>
  <si>
    <t>Prevod prostriedkov z peňažných fondov</t>
  </si>
  <si>
    <t>Sumarizácia príjmov</t>
  </si>
  <si>
    <t xml:space="preserve">Bežné príjmy spolu:           </t>
  </si>
  <si>
    <t xml:space="preserve">Kapitálové príjmy spolu: </t>
  </si>
  <si>
    <t>Príjmové finančné operácie spolu:</t>
  </si>
  <si>
    <t>Rozpočtové príjmy spolu :</t>
  </si>
  <si>
    <t xml:space="preserve">Bežné výdavky          </t>
  </si>
  <si>
    <t>Ekomonická klasifikácia</t>
  </si>
  <si>
    <t>01.1.1  Výdavky verejnej správy</t>
  </si>
  <si>
    <t>Mzdy, platy, služobné príjmy a ostatné osobné vyrovnania</t>
  </si>
  <si>
    <t>Poistné a príspevok do poisťovní</t>
  </si>
  <si>
    <t>Cestovné náhrady</t>
  </si>
  <si>
    <t>Energie, voda a komunikácie</t>
  </si>
  <si>
    <t>Energie</t>
  </si>
  <si>
    <t>Vodné, stočné</t>
  </si>
  <si>
    <t>Poštové služby</t>
  </si>
  <si>
    <t>Telekomunikačné služby</t>
  </si>
  <si>
    <t>Materiál</t>
  </si>
  <si>
    <t>Interiérové vybavenie</t>
  </si>
  <si>
    <t>Výpočtová technika</t>
  </si>
  <si>
    <t>Prevádzkové stroje, prístroje, zariadenia, náradie</t>
  </si>
  <si>
    <t>Všeobecný materiál</t>
  </si>
  <si>
    <t>Knihy, časopisy, noviny, učebnice, učebné a kompenzačné pomôcky</t>
  </si>
  <si>
    <t>Pracovné odevy, obuv a pracovné pomôcky</t>
  </si>
  <si>
    <t>Potraviny</t>
  </si>
  <si>
    <t>Softvér</t>
  </si>
  <si>
    <t>Reprezentačné</t>
  </si>
  <si>
    <t>Licencie</t>
  </si>
  <si>
    <t>Dopravné</t>
  </si>
  <si>
    <t>Palivo, mazivá, oleje, špeciálne kvapaliny</t>
  </si>
  <si>
    <t>Servis, údržba, opravy a výdavky s tým spojené</t>
  </si>
  <si>
    <t>Poistenie</t>
  </si>
  <si>
    <t>Prepravné a nájom dopravných prostriedkov</t>
  </si>
  <si>
    <t>Karty, známky, poplatky</t>
  </si>
  <si>
    <t>Rutinná a štandardná údržba</t>
  </si>
  <si>
    <t>Výpočtovej techniky</t>
  </si>
  <si>
    <t>Strojov, prístrojov, zariadení, techniky a náradia</t>
  </si>
  <si>
    <t>Budov, objektov alebo ich častí</t>
  </si>
  <si>
    <t>Softvéru</t>
  </si>
  <si>
    <t>Nájomné za nájom</t>
  </si>
  <si>
    <t>Prevádzkových strojov, prístrojov, zariadení techniky a náradia</t>
  </si>
  <si>
    <t>Služby</t>
  </si>
  <si>
    <t>Všeobecné služby</t>
  </si>
  <si>
    <t>Špeciálne služby</t>
  </si>
  <si>
    <t>Náhrady</t>
  </si>
  <si>
    <t>Štúdie, expertízy, posudky</t>
  </si>
  <si>
    <t>Poplatky a odvody</t>
  </si>
  <si>
    <t>Stravovanie</t>
  </si>
  <si>
    <t xml:space="preserve">Poistné </t>
  </si>
  <si>
    <t>Prídel do sociálneho fondu</t>
  </si>
  <si>
    <t>Odmeny a príspevky</t>
  </si>
  <si>
    <t>Odmeny zamestnancov mimopracovného pomeru</t>
  </si>
  <si>
    <t>Pokuty a penále</t>
  </si>
  <si>
    <t>01.1.2  Finančná a rozpočtová oblasť</t>
  </si>
  <si>
    <t>Služby (Poplatky bankám)</t>
  </si>
  <si>
    <t>01.3.3  Iné všeobecné služby  /matrika/</t>
  </si>
  <si>
    <t>Mzdy, platy, sl. príjmy</t>
  </si>
  <si>
    <t>Tovary a služby</t>
  </si>
  <si>
    <t>Bežné transfery</t>
  </si>
  <si>
    <t xml:space="preserve">01.6.0  Všeobecné verejné služby inde neklasifikované </t>
  </si>
  <si>
    <t>Bežné výdavky - voľby, referendum, SODB 2021</t>
  </si>
  <si>
    <t>01.7.0 Transakcie verejného dlhu</t>
  </si>
  <si>
    <t>Splácanie úrokov v tuzemsku (z úveru)</t>
  </si>
  <si>
    <t>03.2.0  Ochrana pred požiarmi</t>
  </si>
  <si>
    <t xml:space="preserve">Materiál </t>
  </si>
  <si>
    <t>Stroje, prístroje, zariadenia, technika a náradie</t>
  </si>
  <si>
    <t>Špeciálne stroje, prístroje, zariadenia, technika a náradia</t>
  </si>
  <si>
    <t>Palivo ako zdroj energie</t>
  </si>
  <si>
    <t>Prevádzkových strojov, prístrojov, zariadení, techniky a náradia</t>
  </si>
  <si>
    <t>Budov, objektov, alebo ich častí</t>
  </si>
  <si>
    <t>Školenia, kurzy, semináre, porady, konferencie, sympóziá</t>
  </si>
  <si>
    <t>04.5.1  Cestná doprava</t>
  </si>
  <si>
    <t xml:space="preserve">Rutinná a štandardná údržba </t>
  </si>
  <si>
    <t>05.1.0  Nakladanie s odpadmi</t>
  </si>
  <si>
    <t>Všeobecné služby (odvoz odpadu)</t>
  </si>
  <si>
    <t>Všeobecné služby (Zberný dvor)</t>
  </si>
  <si>
    <t>Poplatky a odvody (skládkovanie a likvidácia odpadu)</t>
  </si>
  <si>
    <t>05.6.0  Príspevok Spoločný úrad</t>
  </si>
  <si>
    <t>Transfery jednotlivcom a nezisk. práv. osobám (Stavebný úrad)</t>
  </si>
  <si>
    <t>06.2.0  Rozvoj obcí - verejná zeleň</t>
  </si>
  <si>
    <t>Poistné a príspevky do poisťovní</t>
  </si>
  <si>
    <t>Maretiál</t>
  </si>
  <si>
    <t>Stroje, prístroje, zariadenia, tecjnika a náradie</t>
  </si>
  <si>
    <t>06.3.0 Zásobovanie vodou</t>
  </si>
  <si>
    <t>06.4.0  Verejné osvetlenie</t>
  </si>
  <si>
    <t>07.4.0 Ochrana, podpora a rozvoj verejného zdravia</t>
  </si>
  <si>
    <t>Špeciálny materiál</t>
  </si>
  <si>
    <t>07.6.0 Zdravotné stredisko</t>
  </si>
  <si>
    <t>08.1.0  Športové služby</t>
  </si>
  <si>
    <t xml:space="preserve">Transfery jednotlivcom a nezisk. práv. osobám </t>
  </si>
  <si>
    <t>08.2.0  Ostatné kultúrne služby vrátane kultúrnych domov</t>
  </si>
  <si>
    <t>Poistné a odvody do poisťovní</t>
  </si>
  <si>
    <t>Konkurzy a säťaže (kultúrne akcie v obci)</t>
  </si>
  <si>
    <t>Pdmeny zamestnancov mimopracovného pomeru</t>
  </si>
  <si>
    <t>08.3.0  Vysielacie a vydavateľské služby</t>
  </si>
  <si>
    <t>Rutinná a štandardná údržba (Miestny rozhlas)</t>
  </si>
  <si>
    <t>Služby (Vydávanie obecných novín)</t>
  </si>
  <si>
    <t>08.4.0  Náboženské a iné spoločenské služby</t>
  </si>
  <si>
    <t>Odvody do poisťovní</t>
  </si>
  <si>
    <t>Transfery jednotlivcom a nezisk. práv. osobám (Dotácie  a členské)</t>
  </si>
  <si>
    <t>Občianskému združeniu, nadácii...(dotácie miestnym organizáciám)</t>
  </si>
  <si>
    <t>Na členské príspevky (ZMOS, ZPOZ)</t>
  </si>
  <si>
    <t>09.1.1.1  Predškolská výchova s bežnou starostlivosťou</t>
  </si>
  <si>
    <t xml:space="preserve">09.1.2.1  Základné vzdelanie s bežnou starostlivosťou </t>
  </si>
  <si>
    <t>09.6.0.8  Stravovanie</t>
  </si>
  <si>
    <t xml:space="preserve">09.5.0  Vzdelanie    </t>
  </si>
  <si>
    <t>Služby (Školenia)</t>
  </si>
  <si>
    <t>Transfery v rámci verejnej správy (Centrá voľného času)</t>
  </si>
  <si>
    <t>10.2.0 Sociálne zabezpečenie</t>
  </si>
  <si>
    <t>Služby (Odmeny a príspevky / opatrovateľky)</t>
  </si>
  <si>
    <t>Bežné výdavky spolu:</t>
  </si>
  <si>
    <t>Kapitálové výdavky</t>
  </si>
  <si>
    <t>Územný plán obce</t>
  </si>
  <si>
    <t>Nákup prevádzkových strojov, pístrojov a zariadení</t>
  </si>
  <si>
    <t>Nákup osobných automibilov</t>
  </si>
  <si>
    <t>PD Bytovka a nadstavba zdravotného strediska</t>
  </si>
  <si>
    <t>PD Zvýšenie energetickej účinnosti KD a OcU</t>
  </si>
  <si>
    <t>03.2.0 Ochrana pred požiarmi</t>
  </si>
  <si>
    <t>Rekonštrukcia budovy pre hasičskú techniku</t>
  </si>
  <si>
    <t>Nákup prevádzkových strojov - kontajnery Zberný dvor Pobedim</t>
  </si>
  <si>
    <t>Realizácia nových stavieb - Zberný dvor Pobedim</t>
  </si>
  <si>
    <t>Realizácia nových stavieb - stojisko pri svadobke</t>
  </si>
  <si>
    <t>06.2.0  Rozvoj obcí</t>
  </si>
  <si>
    <t xml:space="preserve"> Nákup prevádzkových strojov, prístrojov, zariadení</t>
  </si>
  <si>
    <t>Realizácia nových stavieb - prístrešok pred domom smútku</t>
  </si>
  <si>
    <t>Kapitálové výdavky spolu:</t>
  </si>
  <si>
    <t>Výdavkové finančné operácie</t>
  </si>
  <si>
    <t>01.7.0</t>
  </si>
  <si>
    <t>Splácanie úverov</t>
  </si>
  <si>
    <t xml:space="preserve">Výdavkové finančné operácie spolu : </t>
  </si>
  <si>
    <t>Sumarizácia výdavkov</t>
  </si>
  <si>
    <t>Bežné výdavky spolu :</t>
  </si>
  <si>
    <t>Kapitálové výdavky spolu :</t>
  </si>
  <si>
    <t>Výdavkové finančné operácie spolu :</t>
  </si>
  <si>
    <t>Rozpočtové výdavky spolu :</t>
  </si>
  <si>
    <t>Bežné výdavky</t>
  </si>
  <si>
    <t>Transfery v rámci verejnej správy zo ŠR - Spolu múdrejší</t>
  </si>
  <si>
    <t>Transfery v rámci verejnej správy zo ŠR - SAŽP</t>
  </si>
  <si>
    <t>Prevádzkových strojov, prístrojov a zariadení</t>
  </si>
  <si>
    <t>Rekonštrukcia a modernizácia</t>
  </si>
  <si>
    <t>Transfery jednotlivcom a neziskovým právnickým osobám</t>
  </si>
  <si>
    <t>Na odchodné</t>
  </si>
  <si>
    <t>Správne poplatky</t>
  </si>
  <si>
    <t>Plnenie 2021</t>
  </si>
  <si>
    <t>Plán na rok 2024</t>
  </si>
  <si>
    <t>Plán na rok         2025</t>
  </si>
  <si>
    <t>Transfery v rámci verejnej správy zo ŠR - pre ZŠ na špecifiká</t>
  </si>
  <si>
    <t>Mzdy, platy, služobné príjmy</t>
  </si>
  <si>
    <t>Prevádzkových strojov, prístrojov, zariadení</t>
  </si>
  <si>
    <t>Transfery v rámci verejnej správy  zo ŠR -škol. Potreby pre odídencov</t>
  </si>
  <si>
    <t>Transfery v rámci verejnej správy  zo ŠR- edukačné publikácie</t>
  </si>
  <si>
    <t>Transfery v rámci verejnej správy zo ŠR - príspevok na ubyt. odídencov</t>
  </si>
  <si>
    <t>Transfery v rámci verejnej správy zo ŠR- špecifiká Ukrajina</t>
  </si>
  <si>
    <t>Transfery zo štátneho účelového fondu - z Environmentálneho fondu</t>
  </si>
  <si>
    <t>Príspevok za ubytovanie odídencov z Ukrajiny</t>
  </si>
  <si>
    <t xml:space="preserve"> ROZPOČT OBCE POBEDIM NA ROKY  2024 – 2026    </t>
  </si>
  <si>
    <t>Plnenie 2022</t>
  </si>
  <si>
    <t>Schválený rozpočet 2023</t>
  </si>
  <si>
    <t>Očakávaná skutočnosť 2023</t>
  </si>
  <si>
    <t>Plán na rok 2025</t>
  </si>
  <si>
    <t>Plán na rok       2026</t>
  </si>
  <si>
    <t>292 019</t>
  </si>
  <si>
    <t>Z refundácie</t>
  </si>
  <si>
    <t>Transfery v rámci verejnej správy zo ŠR - refundácia odmien</t>
  </si>
  <si>
    <t>Transfery v rámci verejnej správy zo ŠR - referendum</t>
  </si>
  <si>
    <t>Plán na rok         2026</t>
  </si>
  <si>
    <t>Mzdy, platy, služobné príjmy a osobné vyrovnania</t>
  </si>
  <si>
    <t>Transfery v rámci verejnej správy zo ŠR - na zvýšené ceny energií</t>
  </si>
  <si>
    <t>Transfery v rámci verejnej správy zo ŠR - riešenie migračných výziev</t>
  </si>
  <si>
    <t>Transfery v rámci verejnej správy zo ŠR - krytie výdav. v dôsl. Inflácie</t>
  </si>
  <si>
    <t>Transfery v rámci verejnej správy zo ŠR - odchodné</t>
  </si>
  <si>
    <t>Z vratiek - NEXTELL s.r.o.</t>
  </si>
  <si>
    <t>Bankové úvery dlhodobé - preklenovací</t>
  </si>
  <si>
    <t>Telekomunikačná technika</t>
  </si>
  <si>
    <t>Na odstupné</t>
  </si>
  <si>
    <t>PD Rekonštrukcia budovy MŠ</t>
  </si>
  <si>
    <t>Dotácia na asistenta učiteľa z POP3</t>
  </si>
  <si>
    <t>kOLUMBáRIUM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</si>
</sst>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[$€-1]"/>
    <numFmt numFmtId="173" formatCode="#,##0.00&quot;Kč&quot;"/>
    <numFmt numFmtId="174" formatCode="_-* #,##0.00\ [$€-1]_-;\-* #,##0.00\ [$€-1]_-;_-* \-??\ [$€-1]_-;_-@_-"/>
    <numFmt numFmtId="175" formatCode="dd/mm/yyyy"/>
  </numFmts>
  <fonts count="48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name val="Arial Black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0" fillId="0" borderId="0" applyFill="0" applyBorder="0" applyAlignment="0" applyProtection="0"/>
    <xf numFmtId="169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33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3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5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172" fontId="1" fillId="0" borderId="18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/>
    </xf>
    <xf numFmtId="172" fontId="1" fillId="0" borderId="13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172" fontId="4" fillId="0" borderId="13" xfId="0" applyNumberFormat="1" applyFont="1" applyFill="1" applyBorder="1" applyAlignment="1">
      <alignment horizontal="right"/>
    </xf>
    <xf numFmtId="172" fontId="4" fillId="0" borderId="13" xfId="33" applyNumberFormat="1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>
      <alignment/>
    </xf>
    <xf numFmtId="172" fontId="1" fillId="0" borderId="13" xfId="0" applyNumberFormat="1" applyFont="1" applyFill="1" applyBorder="1" applyAlignment="1">
      <alignment horizontal="right"/>
    </xf>
    <xf numFmtId="172" fontId="1" fillId="0" borderId="13" xfId="33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3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left"/>
    </xf>
    <xf numFmtId="172" fontId="1" fillId="0" borderId="13" xfId="0" applyNumberFormat="1" applyFont="1" applyFill="1" applyBorder="1" applyAlignment="1">
      <alignment/>
    </xf>
    <xf numFmtId="172" fontId="1" fillId="0" borderId="13" xfId="33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3" fontId="4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13" xfId="33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3" fontId="1" fillId="0" borderId="13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4" fillId="0" borderId="13" xfId="0" applyFont="1" applyFill="1" applyBorder="1" applyAlignment="1">
      <alignment horizontal="left"/>
    </xf>
    <xf numFmtId="3" fontId="1" fillId="0" borderId="22" xfId="0" applyNumberFormat="1" applyFont="1" applyFill="1" applyBorder="1" applyAlignment="1">
      <alignment horizontal="left"/>
    </xf>
    <xf numFmtId="172" fontId="1" fillId="0" borderId="22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172" fontId="4" fillId="0" borderId="17" xfId="33" applyNumberFormat="1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/>
    </xf>
    <xf numFmtId="172" fontId="4" fillId="0" borderId="0" xfId="33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19" xfId="33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1" fontId="4" fillId="0" borderId="13" xfId="37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/>
    </xf>
    <xf numFmtId="0" fontId="9" fillId="33" borderId="0" xfId="0" applyFont="1" applyFill="1" applyAlignment="1">
      <alignment/>
    </xf>
    <xf numFmtId="175" fontId="10" fillId="0" borderId="13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wrapText="1"/>
    </xf>
    <xf numFmtId="172" fontId="10" fillId="0" borderId="13" xfId="37" applyNumberFormat="1" applyFont="1" applyFill="1" applyBorder="1" applyAlignment="1" applyProtection="1">
      <alignment wrapText="1"/>
      <protection/>
    </xf>
    <xf numFmtId="172" fontId="10" fillId="0" borderId="13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left"/>
    </xf>
    <xf numFmtId="172" fontId="10" fillId="0" borderId="13" xfId="37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 wrapText="1"/>
    </xf>
    <xf numFmtId="172" fontId="1" fillId="0" borderId="13" xfId="37" applyNumberFormat="1" applyFont="1" applyFill="1" applyBorder="1" applyAlignment="1" applyProtection="1">
      <alignment wrapText="1"/>
      <protection/>
    </xf>
    <xf numFmtId="172" fontId="1" fillId="0" borderId="13" xfId="37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2" fontId="10" fillId="0" borderId="13" xfId="0" applyNumberFormat="1" applyFont="1" applyFill="1" applyBorder="1" applyAlignment="1">
      <alignment/>
    </xf>
    <xf numFmtId="172" fontId="4" fillId="0" borderId="13" xfId="37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22" xfId="0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172" fontId="4" fillId="0" borderId="13" xfId="37" applyNumberFormat="1" applyFont="1" applyFill="1" applyBorder="1" applyAlignment="1" applyProtection="1">
      <alignment wrapText="1"/>
      <protection/>
    </xf>
    <xf numFmtId="0" fontId="10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0" fontId="10" fillId="33" borderId="13" xfId="0" applyFont="1" applyFill="1" applyBorder="1" applyAlignment="1">
      <alignment/>
    </xf>
    <xf numFmtId="3" fontId="10" fillId="33" borderId="13" xfId="0" applyNumberFormat="1" applyFont="1" applyFill="1" applyBorder="1" applyAlignment="1">
      <alignment horizontal="left"/>
    </xf>
    <xf numFmtId="0" fontId="10" fillId="33" borderId="13" xfId="0" applyFont="1" applyFill="1" applyBorder="1" applyAlignment="1">
      <alignment wrapText="1"/>
    </xf>
    <xf numFmtId="172" fontId="10" fillId="33" borderId="13" xfId="37" applyNumberFormat="1" applyFont="1" applyFill="1" applyBorder="1" applyAlignment="1" applyProtection="1">
      <alignment wrapText="1"/>
      <protection/>
    </xf>
    <xf numFmtId="172" fontId="10" fillId="33" borderId="13" xfId="37" applyNumberFormat="1" applyFont="1" applyFill="1" applyBorder="1" applyAlignment="1" applyProtection="1">
      <alignment/>
      <protection/>
    </xf>
    <xf numFmtId="0" fontId="11" fillId="33" borderId="0" xfId="0" applyFont="1" applyFill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 horizontal="left"/>
    </xf>
    <xf numFmtId="0" fontId="1" fillId="33" borderId="13" xfId="0" applyFont="1" applyFill="1" applyBorder="1" applyAlignment="1">
      <alignment wrapText="1"/>
    </xf>
    <xf numFmtId="172" fontId="1" fillId="33" borderId="13" xfId="37" applyNumberFormat="1" applyFont="1" applyFill="1" applyBorder="1" applyAlignment="1" applyProtection="1">
      <alignment wrapText="1"/>
      <protection/>
    </xf>
    <xf numFmtId="172" fontId="1" fillId="33" borderId="13" xfId="37" applyNumberFormat="1" applyFont="1" applyFill="1" applyBorder="1" applyAlignment="1" applyProtection="1">
      <alignment/>
      <protection/>
    </xf>
    <xf numFmtId="0" fontId="4" fillId="33" borderId="22" xfId="0" applyFont="1" applyFill="1" applyBorder="1" applyAlignment="1">
      <alignment/>
    </xf>
    <xf numFmtId="172" fontId="4" fillId="33" borderId="13" xfId="37" applyNumberFormat="1" applyFont="1" applyFill="1" applyBorder="1" applyAlignment="1" applyProtection="1">
      <alignment wrapText="1"/>
      <protection/>
    </xf>
    <xf numFmtId="172" fontId="4" fillId="33" borderId="13" xfId="37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175" fontId="4" fillId="0" borderId="13" xfId="0" applyNumberFormat="1" applyFont="1" applyFill="1" applyBorder="1" applyAlignment="1">
      <alignment/>
    </xf>
    <xf numFmtId="175" fontId="4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wrapText="1"/>
    </xf>
    <xf numFmtId="3" fontId="1" fillId="0" borderId="13" xfId="0" applyNumberFormat="1" applyFont="1" applyFill="1" applyBorder="1" applyAlignment="1">
      <alignment horizontal="left" vertical="center"/>
    </xf>
    <xf numFmtId="175" fontId="1" fillId="0" borderId="13" xfId="0" applyNumberFormat="1" applyFont="1" applyFill="1" applyBorder="1" applyAlignment="1">
      <alignment/>
    </xf>
    <xf numFmtId="175" fontId="1" fillId="0" borderId="22" xfId="0" applyNumberFormat="1" applyFont="1" applyFill="1" applyBorder="1" applyAlignment="1">
      <alignment/>
    </xf>
    <xf numFmtId="175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3" fillId="35" borderId="0" xfId="0" applyFont="1" applyFill="1" applyAlignment="1">
      <alignment/>
    </xf>
    <xf numFmtId="175" fontId="1" fillId="0" borderId="18" xfId="0" applyNumberFormat="1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172" fontId="4" fillId="0" borderId="18" xfId="37" applyNumberFormat="1" applyFont="1" applyFill="1" applyBorder="1" applyAlignment="1" applyProtection="1">
      <alignment vertical="center" wrapText="1"/>
      <protection/>
    </xf>
    <xf numFmtId="172" fontId="4" fillId="0" borderId="18" xfId="37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172" fontId="4" fillId="0" borderId="13" xfId="37" applyNumberFormat="1" applyFont="1" applyFill="1" applyBorder="1" applyAlignment="1" applyProtection="1">
      <alignment horizontal="right" wrapText="1"/>
      <protection/>
    </xf>
    <xf numFmtId="0" fontId="5" fillId="0" borderId="13" xfId="0" applyFont="1" applyFill="1" applyBorder="1" applyAlignment="1">
      <alignment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22" xfId="37" applyNumberFormat="1" applyFont="1" applyFill="1" applyBorder="1" applyAlignment="1" applyProtection="1">
      <alignment wrapText="1"/>
      <protection/>
    </xf>
    <xf numFmtId="172" fontId="4" fillId="0" borderId="22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72" fontId="4" fillId="0" borderId="0" xfId="37" applyNumberFormat="1" applyFont="1" applyFill="1" applyBorder="1" applyAlignment="1" applyProtection="1">
      <alignment wrapText="1"/>
      <protection/>
    </xf>
    <xf numFmtId="0" fontId="2" fillId="38" borderId="0" xfId="0" applyFont="1" applyFill="1" applyAlignment="1">
      <alignment/>
    </xf>
    <xf numFmtId="172" fontId="4" fillId="0" borderId="0" xfId="0" applyNumberFormat="1" applyFont="1" applyFill="1" applyBorder="1" applyAlignment="1">
      <alignment wrapText="1"/>
    </xf>
    <xf numFmtId="3" fontId="1" fillId="0" borderId="0" xfId="0" applyNumberFormat="1" applyFont="1" applyAlignment="1">
      <alignment horizontal="left" vertical="center"/>
    </xf>
    <xf numFmtId="17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4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left"/>
    </xf>
    <xf numFmtId="0" fontId="1" fillId="33" borderId="24" xfId="0" applyFont="1" applyFill="1" applyBorder="1" applyAlignment="1">
      <alignment wrapText="1"/>
    </xf>
    <xf numFmtId="0" fontId="4" fillId="33" borderId="22" xfId="0" applyFont="1" applyFill="1" applyBorder="1" applyAlignment="1">
      <alignment horizontal="left"/>
    </xf>
    <xf numFmtId="0" fontId="4" fillId="33" borderId="22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4" fillId="0" borderId="18" xfId="0" applyFont="1" applyFill="1" applyBorder="1" applyAlignment="1">
      <alignment wrapText="1"/>
    </xf>
    <xf numFmtId="172" fontId="1" fillId="39" borderId="13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 horizontal="left"/>
    </xf>
    <xf numFmtId="172" fontId="1" fillId="0" borderId="20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1" fillId="35" borderId="0" xfId="0" applyFont="1" applyFill="1" applyAlignment="1">
      <alignment/>
    </xf>
    <xf numFmtId="0" fontId="5" fillId="40" borderId="25" xfId="0" applyFont="1" applyFill="1" applyBorder="1" applyAlignment="1">
      <alignment/>
    </xf>
    <xf numFmtId="0" fontId="1" fillId="40" borderId="26" xfId="0" applyFont="1" applyFill="1" applyBorder="1" applyAlignment="1">
      <alignment horizontal="left"/>
    </xf>
    <xf numFmtId="0" fontId="4" fillId="40" borderId="26" xfId="0" applyFont="1" applyFill="1" applyBorder="1" applyAlignment="1">
      <alignment wrapText="1"/>
    </xf>
    <xf numFmtId="172" fontId="4" fillId="40" borderId="26" xfId="37" applyNumberFormat="1" applyFont="1" applyFill="1" applyBorder="1" applyAlignment="1" applyProtection="1">
      <alignment wrapText="1"/>
      <protection/>
    </xf>
    <xf numFmtId="172" fontId="4" fillId="40" borderId="26" xfId="0" applyNumberFormat="1" applyFont="1" applyFill="1" applyBorder="1" applyAlignment="1">
      <alignment/>
    </xf>
    <xf numFmtId="172" fontId="4" fillId="40" borderId="27" xfId="0" applyNumberFormat="1" applyFont="1" applyFill="1" applyBorder="1" applyAlignment="1">
      <alignment/>
    </xf>
    <xf numFmtId="172" fontId="4" fillId="40" borderId="28" xfId="0" applyNumberFormat="1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1" fillId="41" borderId="13" xfId="0" applyFont="1" applyFill="1" applyBorder="1" applyAlignment="1">
      <alignment horizontal="left" vertical="center"/>
    </xf>
    <xf numFmtId="0" fontId="1" fillId="41" borderId="13" xfId="0" applyFont="1" applyFill="1" applyBorder="1" applyAlignment="1">
      <alignment wrapText="1"/>
    </xf>
    <xf numFmtId="172" fontId="4" fillId="41" borderId="13" xfId="37" applyNumberFormat="1" applyFont="1" applyFill="1" applyBorder="1" applyAlignment="1" applyProtection="1">
      <alignment horizontal="right" wrapText="1"/>
      <protection/>
    </xf>
    <xf numFmtId="172" fontId="4" fillId="41" borderId="13" xfId="0" applyNumberFormat="1" applyFont="1" applyFill="1" applyBorder="1" applyAlignment="1">
      <alignment horizontal="right"/>
    </xf>
    <xf numFmtId="0" fontId="4" fillId="41" borderId="10" xfId="0" applyFont="1" applyFill="1" applyBorder="1" applyAlignment="1">
      <alignment vertical="center"/>
    </xf>
    <xf numFmtId="3" fontId="1" fillId="41" borderId="11" xfId="0" applyNumberFormat="1" applyFont="1" applyFill="1" applyBorder="1" applyAlignment="1">
      <alignment horizontal="left"/>
    </xf>
    <xf numFmtId="0" fontId="4" fillId="41" borderId="12" xfId="0" applyFont="1" applyFill="1" applyBorder="1" applyAlignment="1">
      <alignment vertical="center" wrapText="1"/>
    </xf>
    <xf numFmtId="172" fontId="4" fillId="41" borderId="18" xfId="37" applyNumberFormat="1" applyFont="1" applyFill="1" applyBorder="1" applyAlignment="1" applyProtection="1">
      <alignment vertical="center" wrapText="1"/>
      <protection/>
    </xf>
    <xf numFmtId="172" fontId="4" fillId="41" borderId="18" xfId="37" applyNumberFormat="1" applyFont="1" applyFill="1" applyBorder="1" applyAlignment="1" applyProtection="1">
      <alignment/>
      <protection/>
    </xf>
    <xf numFmtId="0" fontId="4" fillId="41" borderId="13" xfId="0" applyFont="1" applyFill="1" applyBorder="1" applyAlignment="1">
      <alignment vertical="center"/>
    </xf>
    <xf numFmtId="3" fontId="1" fillId="41" borderId="13" xfId="0" applyNumberFormat="1" applyFont="1" applyFill="1" applyBorder="1" applyAlignment="1">
      <alignment horizontal="left"/>
    </xf>
    <xf numFmtId="0" fontId="4" fillId="41" borderId="13" xfId="0" applyFont="1" applyFill="1" applyBorder="1" applyAlignment="1">
      <alignment vertical="center" wrapText="1"/>
    </xf>
    <xf numFmtId="172" fontId="4" fillId="41" borderId="13" xfId="37" applyNumberFormat="1" applyFont="1" applyFill="1" applyBorder="1" applyAlignment="1" applyProtection="1">
      <alignment vertical="center" wrapText="1"/>
      <protection/>
    </xf>
    <xf numFmtId="172" fontId="4" fillId="41" borderId="13" xfId="37" applyNumberFormat="1" applyFont="1" applyFill="1" applyBorder="1" applyAlignment="1" applyProtection="1">
      <alignment/>
      <protection/>
    </xf>
    <xf numFmtId="0" fontId="1" fillId="41" borderId="13" xfId="0" applyFont="1" applyFill="1" applyBorder="1" applyAlignment="1">
      <alignment horizontal="left"/>
    </xf>
    <xf numFmtId="0" fontId="1" fillId="41" borderId="13" xfId="0" applyFont="1" applyFill="1" applyBorder="1" applyAlignment="1">
      <alignment vertical="center" wrapText="1"/>
    </xf>
    <xf numFmtId="172" fontId="4" fillId="41" borderId="13" xfId="0" applyNumberFormat="1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/>
    </xf>
    <xf numFmtId="3" fontId="1" fillId="41" borderId="29" xfId="0" applyNumberFormat="1" applyFont="1" applyFill="1" applyBorder="1" applyAlignment="1">
      <alignment horizontal="left"/>
    </xf>
    <xf numFmtId="0" fontId="4" fillId="41" borderId="29" xfId="0" applyFont="1" applyFill="1" applyBorder="1" applyAlignment="1">
      <alignment wrapText="1"/>
    </xf>
    <xf numFmtId="172" fontId="4" fillId="41" borderId="29" xfId="37" applyNumberFormat="1" applyFont="1" applyFill="1" applyBorder="1" applyAlignment="1" applyProtection="1">
      <alignment wrapText="1"/>
      <protection/>
    </xf>
    <xf numFmtId="172" fontId="4" fillId="41" borderId="29" xfId="37" applyNumberFormat="1" applyFont="1" applyFill="1" applyBorder="1" applyAlignment="1" applyProtection="1">
      <alignment/>
      <protection/>
    </xf>
    <xf numFmtId="0" fontId="5" fillId="42" borderId="13" xfId="0" applyFont="1" applyFill="1" applyBorder="1" applyAlignment="1">
      <alignment vertical="center"/>
    </xf>
    <xf numFmtId="0" fontId="1" fillId="42" borderId="10" xfId="0" applyFont="1" applyFill="1" applyBorder="1" applyAlignment="1">
      <alignment horizontal="left"/>
    </xf>
    <xf numFmtId="0" fontId="1" fillId="42" borderId="11" xfId="0" applyFont="1" applyFill="1" applyBorder="1" applyAlignment="1">
      <alignment horizontal="left"/>
    </xf>
    <xf numFmtId="0" fontId="1" fillId="42" borderId="11" xfId="0" applyFont="1" applyFill="1" applyBorder="1" applyAlignment="1">
      <alignment wrapText="1"/>
    </xf>
    <xf numFmtId="174" fontId="1" fillId="42" borderId="11" xfId="37" applyNumberFormat="1" applyFont="1" applyFill="1" applyBorder="1" applyAlignment="1" applyProtection="1">
      <alignment wrapText="1"/>
      <protection/>
    </xf>
    <xf numFmtId="174" fontId="4" fillId="42" borderId="11" xfId="0" applyNumberFormat="1" applyFont="1" applyFill="1" applyBorder="1" applyAlignment="1">
      <alignment horizontal="center" wrapText="1"/>
    </xf>
    <xf numFmtId="174" fontId="4" fillId="42" borderId="12" xfId="0" applyNumberFormat="1" applyFont="1" applyFill="1" applyBorder="1" applyAlignment="1">
      <alignment horizontal="center" wrapText="1"/>
    </xf>
    <xf numFmtId="0" fontId="5" fillId="40" borderId="18" xfId="0" applyFont="1" applyFill="1" applyBorder="1" applyAlignment="1">
      <alignment horizontal="left"/>
    </xf>
    <xf numFmtId="0" fontId="4" fillId="40" borderId="18" xfId="0" applyFont="1" applyFill="1" applyBorder="1" applyAlignment="1">
      <alignment horizontal="left"/>
    </xf>
    <xf numFmtId="0" fontId="1" fillId="40" borderId="18" xfId="0" applyFont="1" applyFill="1" applyBorder="1" applyAlignment="1">
      <alignment/>
    </xf>
    <xf numFmtId="172" fontId="4" fillId="40" borderId="18" xfId="0" applyNumberFormat="1" applyFont="1" applyFill="1" applyBorder="1" applyAlignment="1">
      <alignment horizontal="right"/>
    </xf>
    <xf numFmtId="172" fontId="4" fillId="40" borderId="18" xfId="0" applyNumberFormat="1" applyFont="1" applyFill="1" applyBorder="1" applyAlignment="1">
      <alignment/>
    </xf>
    <xf numFmtId="172" fontId="4" fillId="40" borderId="29" xfId="33" applyNumberFormat="1" applyFont="1" applyFill="1" applyBorder="1" applyAlignment="1" applyProtection="1">
      <alignment/>
      <protection/>
    </xf>
    <xf numFmtId="3" fontId="5" fillId="42" borderId="10" xfId="0" applyNumberFormat="1" applyFont="1" applyFill="1" applyBorder="1" applyAlignment="1">
      <alignment horizontal="left"/>
    </xf>
    <xf numFmtId="3" fontId="1" fillId="42" borderId="11" xfId="0" applyNumberFormat="1" applyFont="1" applyFill="1" applyBorder="1" applyAlignment="1">
      <alignment horizontal="left"/>
    </xf>
    <xf numFmtId="0" fontId="1" fillId="42" borderId="11" xfId="0" applyFont="1" applyFill="1" applyBorder="1" applyAlignment="1">
      <alignment/>
    </xf>
    <xf numFmtId="4" fontId="4" fillId="42" borderId="11" xfId="0" applyNumberFormat="1" applyFont="1" applyFill="1" applyBorder="1" applyAlignment="1">
      <alignment/>
    </xf>
    <xf numFmtId="4" fontId="1" fillId="42" borderId="12" xfId="33" applyFont="1" applyFill="1" applyBorder="1" applyAlignment="1" applyProtection="1">
      <alignment/>
      <protection/>
    </xf>
    <xf numFmtId="3" fontId="5" fillId="40" borderId="10" xfId="0" applyNumberFormat="1" applyFont="1" applyFill="1" applyBorder="1" applyAlignment="1">
      <alignment horizontal="left"/>
    </xf>
    <xf numFmtId="3" fontId="1" fillId="40" borderId="11" xfId="0" applyNumberFormat="1" applyFont="1" applyFill="1" applyBorder="1" applyAlignment="1">
      <alignment horizontal="left"/>
    </xf>
    <xf numFmtId="0" fontId="1" fillId="40" borderId="11" xfId="0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4" fontId="1" fillId="40" borderId="12" xfId="33" applyFont="1" applyFill="1" applyBorder="1" applyAlignment="1" applyProtection="1">
      <alignment/>
      <protection/>
    </xf>
    <xf numFmtId="0" fontId="4" fillId="41" borderId="13" xfId="0" applyFont="1" applyFill="1" applyBorder="1" applyAlignment="1">
      <alignment horizontal="left"/>
    </xf>
    <xf numFmtId="0" fontId="4" fillId="41" borderId="18" xfId="0" applyFont="1" applyFill="1" applyBorder="1" applyAlignment="1">
      <alignment horizontal="left"/>
    </xf>
    <xf numFmtId="172" fontId="4" fillId="41" borderId="18" xfId="0" applyNumberFormat="1" applyFont="1" applyFill="1" applyBorder="1" applyAlignment="1">
      <alignment/>
    </xf>
    <xf numFmtId="0" fontId="1" fillId="41" borderId="18" xfId="0" applyFont="1" applyFill="1" applyBorder="1" applyAlignment="1">
      <alignment/>
    </xf>
    <xf numFmtId="0" fontId="4" fillId="41" borderId="22" xfId="0" applyFont="1" applyFill="1" applyBorder="1" applyAlignment="1">
      <alignment horizontal="left"/>
    </xf>
    <xf numFmtId="0" fontId="1" fillId="41" borderId="22" xfId="0" applyFont="1" applyFill="1" applyBorder="1" applyAlignment="1">
      <alignment horizontal="center" wrapText="1"/>
    </xf>
    <xf numFmtId="172" fontId="4" fillId="41" borderId="13" xfId="0" applyNumberFormat="1" applyFont="1" applyFill="1" applyBorder="1" applyAlignment="1">
      <alignment horizontal="right" vertical="center" wrapText="1"/>
    </xf>
    <xf numFmtId="175" fontId="4" fillId="43" borderId="10" xfId="0" applyNumberFormat="1" applyFont="1" applyFill="1" applyBorder="1" applyAlignment="1">
      <alignment/>
    </xf>
    <xf numFmtId="3" fontId="1" fillId="43" borderId="11" xfId="0" applyNumberFormat="1" applyFont="1" applyFill="1" applyBorder="1" applyAlignment="1">
      <alignment horizontal="left"/>
    </xf>
    <xf numFmtId="0" fontId="1" fillId="43" borderId="12" xfId="0" applyFont="1" applyFill="1" applyBorder="1" applyAlignment="1">
      <alignment wrapText="1"/>
    </xf>
    <xf numFmtId="172" fontId="4" fillId="43" borderId="13" xfId="37" applyNumberFormat="1" applyFont="1" applyFill="1" applyBorder="1" applyAlignment="1" applyProtection="1">
      <alignment wrapText="1"/>
      <protection/>
    </xf>
    <xf numFmtId="172" fontId="4" fillId="43" borderId="13" xfId="37" applyNumberFormat="1" applyFont="1" applyFill="1" applyBorder="1" applyAlignment="1" applyProtection="1">
      <alignment/>
      <protection/>
    </xf>
    <xf numFmtId="3" fontId="4" fillId="43" borderId="11" xfId="0" applyNumberFormat="1" applyFont="1" applyFill="1" applyBorder="1" applyAlignment="1">
      <alignment horizontal="left"/>
    </xf>
    <xf numFmtId="0" fontId="4" fillId="43" borderId="12" xfId="0" applyFont="1" applyFill="1" applyBorder="1" applyAlignment="1">
      <alignment wrapText="1"/>
    </xf>
    <xf numFmtId="0" fontId="4" fillId="43" borderId="13" xfId="0" applyFont="1" applyFill="1" applyBorder="1" applyAlignment="1">
      <alignment/>
    </xf>
    <xf numFmtId="3" fontId="1" fillId="43" borderId="13" xfId="0" applyNumberFormat="1" applyFont="1" applyFill="1" applyBorder="1" applyAlignment="1">
      <alignment horizontal="left"/>
    </xf>
    <xf numFmtId="0" fontId="4" fillId="43" borderId="13" xfId="0" applyFont="1" applyFill="1" applyBorder="1" applyAlignment="1">
      <alignment wrapText="1"/>
    </xf>
    <xf numFmtId="175" fontId="4" fillId="43" borderId="13" xfId="0" applyNumberFormat="1" applyFont="1" applyFill="1" applyBorder="1" applyAlignment="1">
      <alignment/>
    </xf>
    <xf numFmtId="0" fontId="4" fillId="43" borderId="13" xfId="0" applyFont="1" applyFill="1" applyBorder="1" applyAlignment="1">
      <alignment horizontal="left" vertical="center"/>
    </xf>
    <xf numFmtId="0" fontId="4" fillId="43" borderId="13" xfId="0" applyFont="1" applyFill="1" applyBorder="1" applyAlignment="1">
      <alignment horizontal="left"/>
    </xf>
    <xf numFmtId="0" fontId="1" fillId="43" borderId="13" xfId="0" applyFont="1" applyFill="1" applyBorder="1" applyAlignment="1">
      <alignment wrapText="1"/>
    </xf>
    <xf numFmtId="0" fontId="1" fillId="43" borderId="13" xfId="0" applyFont="1" applyFill="1" applyBorder="1" applyAlignment="1">
      <alignment horizontal="left"/>
    </xf>
    <xf numFmtId="0" fontId="4" fillId="43" borderId="21" xfId="0" applyFont="1" applyFill="1" applyBorder="1" applyAlignment="1">
      <alignment/>
    </xf>
    <xf numFmtId="0" fontId="1" fillId="43" borderId="19" xfId="0" applyFont="1" applyFill="1" applyBorder="1" applyAlignment="1">
      <alignment horizontal="left"/>
    </xf>
    <xf numFmtId="0" fontId="1" fillId="43" borderId="20" xfId="0" applyFont="1" applyFill="1" applyBorder="1" applyAlignment="1">
      <alignment wrapText="1"/>
    </xf>
    <xf numFmtId="0" fontId="4" fillId="43" borderId="10" xfId="0" applyFont="1" applyFill="1" applyBorder="1" applyAlignment="1">
      <alignment/>
    </xf>
    <xf numFmtId="0" fontId="4" fillId="43" borderId="11" xfId="0" applyFont="1" applyFill="1" applyBorder="1" applyAlignment="1">
      <alignment horizontal="left"/>
    </xf>
    <xf numFmtId="0" fontId="4" fillId="43" borderId="12" xfId="0" applyFont="1" applyFill="1" applyBorder="1" applyAlignment="1">
      <alignment horizontal="left"/>
    </xf>
    <xf numFmtId="0" fontId="4" fillId="43" borderId="22" xfId="0" applyFont="1" applyFill="1" applyBorder="1" applyAlignment="1">
      <alignment/>
    </xf>
    <xf numFmtId="3" fontId="4" fillId="43" borderId="22" xfId="0" applyNumberFormat="1" applyFont="1" applyFill="1" applyBorder="1" applyAlignment="1">
      <alignment horizontal="left"/>
    </xf>
    <xf numFmtId="0" fontId="4" fillId="43" borderId="22" xfId="0" applyFont="1" applyFill="1" applyBorder="1" applyAlignment="1">
      <alignment wrapText="1"/>
    </xf>
    <xf numFmtId="172" fontId="4" fillId="43" borderId="13" xfId="0" applyNumberFormat="1" applyFont="1" applyFill="1" applyBorder="1" applyAlignment="1">
      <alignment/>
    </xf>
    <xf numFmtId="175" fontId="4" fillId="43" borderId="18" xfId="0" applyNumberFormat="1" applyFont="1" applyFill="1" applyBorder="1" applyAlignment="1">
      <alignment/>
    </xf>
    <xf numFmtId="0" fontId="4" fillId="43" borderId="18" xfId="0" applyFont="1" applyFill="1" applyBorder="1" applyAlignment="1">
      <alignment horizontal="left"/>
    </xf>
    <xf numFmtId="0" fontId="4" fillId="43" borderId="18" xfId="0" applyFont="1" applyFill="1" applyBorder="1" applyAlignment="1">
      <alignment wrapText="1"/>
    </xf>
    <xf numFmtId="172" fontId="4" fillId="43" borderId="18" xfId="37" applyNumberFormat="1" applyFont="1" applyFill="1" applyBorder="1" applyAlignment="1" applyProtection="1">
      <alignment/>
      <protection/>
    </xf>
    <xf numFmtId="172" fontId="4" fillId="43" borderId="18" xfId="0" applyNumberFormat="1" applyFont="1" applyFill="1" applyBorder="1" applyAlignment="1">
      <alignment/>
    </xf>
    <xf numFmtId="0" fontId="1" fillId="43" borderId="13" xfId="0" applyFont="1" applyFill="1" applyBorder="1" applyAlignment="1">
      <alignment/>
    </xf>
    <xf numFmtId="0" fontId="6" fillId="43" borderId="13" xfId="0" applyFont="1" applyFill="1" applyBorder="1" applyAlignment="1">
      <alignment/>
    </xf>
    <xf numFmtId="172" fontId="4" fillId="43" borderId="13" xfId="0" applyNumberFormat="1" applyFont="1" applyFill="1" applyBorder="1" applyAlignment="1">
      <alignment horizontal="right"/>
    </xf>
    <xf numFmtId="172" fontId="4" fillId="43" borderId="13" xfId="33" applyNumberFormat="1" applyFont="1" applyFill="1" applyBorder="1" applyAlignment="1" applyProtection="1">
      <alignment horizontal="right"/>
      <protection/>
    </xf>
    <xf numFmtId="0" fontId="1" fillId="43" borderId="18" xfId="0" applyFont="1" applyFill="1" applyBorder="1" applyAlignment="1">
      <alignment/>
    </xf>
    <xf numFmtId="49" fontId="4" fillId="43" borderId="13" xfId="0" applyNumberFormat="1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8"/>
  <sheetViews>
    <sheetView tabSelected="1" view="pageBreakPreview" zoomScale="80" zoomScaleNormal="75" zoomScaleSheetLayoutView="80" zoomScalePageLayoutView="0" workbookViewId="0" topLeftCell="A132">
      <selection activeCell="I19" sqref="I19"/>
    </sheetView>
  </sheetViews>
  <sheetFormatPr defaultColWidth="9.140625" defaultRowHeight="12.75"/>
  <cols>
    <col min="1" max="1" width="2.7109375" style="1" customWidth="1"/>
    <col min="2" max="3" width="9.7109375" style="2" customWidth="1"/>
    <col min="4" max="4" width="14.57421875" style="2" customWidth="1"/>
    <col min="5" max="5" width="73.421875" style="3" customWidth="1"/>
    <col min="6" max="7" width="17.57421875" style="3" customWidth="1"/>
    <col min="8" max="8" width="17.421875" style="3" customWidth="1"/>
    <col min="9" max="11" width="17.421875" style="4" customWidth="1"/>
    <col min="12" max="12" width="17.421875" style="5" customWidth="1"/>
    <col min="13" max="13" width="16.421875" style="1" customWidth="1"/>
    <col min="14" max="16384" width="9.140625" style="1" customWidth="1"/>
  </cols>
  <sheetData>
    <row r="1" spans="2:12" s="6" customFormat="1" ht="30" customHeight="1">
      <c r="B1" s="7" t="s">
        <v>242</v>
      </c>
      <c r="C1" s="8"/>
      <c r="D1" s="8"/>
      <c r="E1" s="9"/>
      <c r="F1" s="9"/>
      <c r="G1" s="9"/>
      <c r="H1" s="9"/>
      <c r="I1" s="10"/>
      <c r="J1" s="10"/>
      <c r="K1" s="10"/>
      <c r="L1" s="5"/>
    </row>
    <row r="2" spans="2:12" s="6" customFormat="1" ht="30" customHeight="1">
      <c r="B2" s="7" t="s">
        <v>0</v>
      </c>
      <c r="C2" s="8"/>
      <c r="D2" s="8"/>
      <c r="E2" s="11" t="s">
        <v>1</v>
      </c>
      <c r="F2" s="9"/>
      <c r="G2" s="9"/>
      <c r="H2" s="9"/>
      <c r="I2" s="10"/>
      <c r="J2" s="10"/>
      <c r="K2" s="10"/>
      <c r="L2" s="5"/>
    </row>
    <row r="3" spans="2:12" s="6" customFormat="1" ht="15" customHeight="1">
      <c r="B3" s="8"/>
      <c r="C3" s="8"/>
      <c r="D3" s="8"/>
      <c r="E3" s="9"/>
      <c r="F3" s="9"/>
      <c r="G3" s="9"/>
      <c r="H3" s="9"/>
      <c r="I3" s="10"/>
      <c r="J3" s="10"/>
      <c r="K3" s="10"/>
      <c r="L3" s="5"/>
    </row>
    <row r="4" spans="2:12" s="6" customFormat="1" ht="15" customHeight="1">
      <c r="B4" s="8"/>
      <c r="C4" s="8"/>
      <c r="D4" s="8"/>
      <c r="E4" s="9"/>
      <c r="F4" s="9"/>
      <c r="G4" s="9"/>
      <c r="H4" s="9"/>
      <c r="I4" s="10"/>
      <c r="J4" s="10"/>
      <c r="K4" s="10"/>
      <c r="L4" s="5"/>
    </row>
    <row r="5" spans="1:12" s="6" customFormat="1" ht="21" customHeight="1">
      <c r="A5" s="12"/>
      <c r="B5" s="221" t="s">
        <v>2</v>
      </c>
      <c r="C5" s="222"/>
      <c r="D5" s="222"/>
      <c r="E5" s="223"/>
      <c r="F5" s="223"/>
      <c r="G5" s="223"/>
      <c r="H5" s="223"/>
      <c r="I5" s="224"/>
      <c r="J5" s="224"/>
      <c r="K5" s="224"/>
      <c r="L5" s="225"/>
    </row>
    <row r="6" spans="1:12" s="6" customFormat="1" ht="21" customHeight="1">
      <c r="A6" s="12"/>
      <c r="B6" s="13" t="s">
        <v>3</v>
      </c>
      <c r="C6" s="14"/>
      <c r="D6" s="14"/>
      <c r="E6" s="15"/>
      <c r="F6" s="16">
        <v>2021</v>
      </c>
      <c r="G6" s="16">
        <v>2022</v>
      </c>
      <c r="H6" s="16">
        <v>2023</v>
      </c>
      <c r="I6" s="17">
        <v>2023</v>
      </c>
      <c r="J6" s="17">
        <v>2024</v>
      </c>
      <c r="K6" s="17">
        <v>2025</v>
      </c>
      <c r="L6" s="17">
        <v>2026</v>
      </c>
    </row>
    <row r="7" spans="1:12" s="6" customFormat="1" ht="47.25" customHeight="1">
      <c r="A7" s="18"/>
      <c r="B7" s="19"/>
      <c r="C7" s="20"/>
      <c r="D7" s="20"/>
      <c r="E7" s="21"/>
      <c r="F7" s="22" t="s">
        <v>230</v>
      </c>
      <c r="G7" s="22" t="s">
        <v>243</v>
      </c>
      <c r="H7" s="22" t="s">
        <v>244</v>
      </c>
      <c r="I7" s="22" t="s">
        <v>245</v>
      </c>
      <c r="J7" s="22" t="s">
        <v>231</v>
      </c>
      <c r="K7" s="22" t="s">
        <v>246</v>
      </c>
      <c r="L7" s="22" t="s">
        <v>247</v>
      </c>
    </row>
    <row r="8" spans="1:12" s="6" customFormat="1" ht="15" customHeight="1">
      <c r="A8" s="18"/>
      <c r="B8" s="23" t="s">
        <v>5</v>
      </c>
      <c r="C8" s="24"/>
      <c r="D8" s="24"/>
      <c r="E8" s="25"/>
      <c r="F8" s="26">
        <v>1132346.31</v>
      </c>
      <c r="G8" s="26">
        <v>1222049.12</v>
      </c>
      <c r="H8" s="26">
        <v>1251766</v>
      </c>
      <c r="I8" s="26">
        <v>1482473</v>
      </c>
      <c r="J8" s="26">
        <v>1403558</v>
      </c>
      <c r="K8" s="26">
        <v>1410898</v>
      </c>
      <c r="L8" s="26">
        <v>1462898</v>
      </c>
    </row>
    <row r="9" spans="1:12" s="6" customFormat="1" ht="15" customHeight="1">
      <c r="A9" s="18"/>
      <c r="B9" s="27" t="s">
        <v>6</v>
      </c>
      <c r="C9" s="14"/>
      <c r="D9" s="14"/>
      <c r="E9" s="15"/>
      <c r="F9" s="28">
        <v>77375.62</v>
      </c>
      <c r="G9" s="28">
        <v>4393.72</v>
      </c>
      <c r="H9" s="28">
        <v>0</v>
      </c>
      <c r="I9" s="28">
        <v>6673</v>
      </c>
      <c r="J9" s="28">
        <v>0</v>
      </c>
      <c r="K9" s="28">
        <v>0</v>
      </c>
      <c r="L9" s="28">
        <v>0</v>
      </c>
    </row>
    <row r="10" spans="1:12" s="6" customFormat="1" ht="15" customHeight="1">
      <c r="A10" s="18"/>
      <c r="B10" s="27" t="s">
        <v>7</v>
      </c>
      <c r="C10" s="14"/>
      <c r="D10" s="14"/>
      <c r="E10" s="15"/>
      <c r="F10" s="28">
        <v>44887.35</v>
      </c>
      <c r="G10" s="28">
        <v>48577.78</v>
      </c>
      <c r="H10" s="28">
        <v>5136</v>
      </c>
      <c r="I10" s="28">
        <v>71082</v>
      </c>
      <c r="J10" s="28">
        <v>0</v>
      </c>
      <c r="K10" s="28">
        <v>0</v>
      </c>
      <c r="L10" s="28">
        <v>0</v>
      </c>
    </row>
    <row r="11" spans="1:12" s="6" customFormat="1" ht="15" customHeight="1">
      <c r="A11" s="18"/>
      <c r="B11" s="29" t="s">
        <v>8</v>
      </c>
      <c r="C11" s="30"/>
      <c r="D11" s="30"/>
      <c r="E11" s="31"/>
      <c r="F11" s="32">
        <v>1254609.28</v>
      </c>
      <c r="G11" s="32">
        <v>1275020.62</v>
      </c>
      <c r="H11" s="32">
        <v>1256902</v>
      </c>
      <c r="I11" s="32">
        <v>1560228</v>
      </c>
      <c r="J11" s="32">
        <v>1403558</v>
      </c>
      <c r="K11" s="32">
        <v>1410898</v>
      </c>
      <c r="L11" s="33">
        <v>1462898</v>
      </c>
    </row>
    <row r="12" spans="1:12" s="6" customFormat="1" ht="15" customHeight="1">
      <c r="A12" s="18"/>
      <c r="B12" s="34" t="s">
        <v>9</v>
      </c>
      <c r="C12" s="30"/>
      <c r="D12" s="30"/>
      <c r="E12" s="31"/>
      <c r="F12" s="35">
        <v>1100665.44</v>
      </c>
      <c r="G12" s="35">
        <v>1170804.88</v>
      </c>
      <c r="H12" s="35">
        <v>1251766</v>
      </c>
      <c r="I12" s="36">
        <v>1431921</v>
      </c>
      <c r="J12" s="36">
        <v>1387928</v>
      </c>
      <c r="K12" s="36">
        <v>1371928</v>
      </c>
      <c r="L12" s="36">
        <v>1371928</v>
      </c>
    </row>
    <row r="13" spans="1:12" s="6" customFormat="1" ht="15" customHeight="1">
      <c r="A13" s="18"/>
      <c r="B13" s="34" t="s">
        <v>10</v>
      </c>
      <c r="C13" s="30"/>
      <c r="D13" s="30"/>
      <c r="E13" s="31"/>
      <c r="F13" s="35">
        <v>101578.63</v>
      </c>
      <c r="G13" s="35">
        <v>39991.03</v>
      </c>
      <c r="H13" s="35">
        <v>0</v>
      </c>
      <c r="I13" s="35">
        <v>76026</v>
      </c>
      <c r="J13" s="35">
        <v>10000</v>
      </c>
      <c r="K13" s="35">
        <v>0</v>
      </c>
      <c r="L13" s="36">
        <v>0</v>
      </c>
    </row>
    <row r="14" spans="1:12" s="6" customFormat="1" ht="15" customHeight="1">
      <c r="A14" s="18"/>
      <c r="B14" s="34" t="s">
        <v>11</v>
      </c>
      <c r="C14" s="30"/>
      <c r="D14" s="30"/>
      <c r="E14" s="31"/>
      <c r="F14" s="35">
        <v>7704</v>
      </c>
      <c r="G14" s="35">
        <v>7704</v>
      </c>
      <c r="H14" s="35">
        <v>5136</v>
      </c>
      <c r="I14" s="35">
        <v>5136</v>
      </c>
      <c r="J14" s="35">
        <v>0</v>
      </c>
      <c r="K14" s="35">
        <v>0</v>
      </c>
      <c r="L14" s="36">
        <v>0</v>
      </c>
    </row>
    <row r="15" spans="1:12" s="6" customFormat="1" ht="15" customHeight="1">
      <c r="A15" s="18"/>
      <c r="B15" s="37" t="s">
        <v>12</v>
      </c>
      <c r="C15" s="30"/>
      <c r="D15" s="30"/>
      <c r="E15" s="31"/>
      <c r="F15" s="32">
        <v>1209948.07</v>
      </c>
      <c r="G15" s="32">
        <v>1218499.91</v>
      </c>
      <c r="H15" s="32">
        <v>1256902</v>
      </c>
      <c r="I15" s="32">
        <v>1513083</v>
      </c>
      <c r="J15" s="32">
        <v>1397928</v>
      </c>
      <c r="K15" s="32">
        <v>1371928</v>
      </c>
      <c r="L15" s="33">
        <v>1371928</v>
      </c>
    </row>
    <row r="16" spans="1:12" s="6" customFormat="1" ht="15" customHeight="1">
      <c r="A16" s="18"/>
      <c r="B16" s="37" t="s">
        <v>13</v>
      </c>
      <c r="C16" s="30"/>
      <c r="D16" s="30"/>
      <c r="E16" s="31"/>
      <c r="F16" s="32">
        <v>44661.21</v>
      </c>
      <c r="G16" s="32">
        <v>56520.71</v>
      </c>
      <c r="H16" s="32">
        <v>0</v>
      </c>
      <c r="I16" s="32">
        <v>47145</v>
      </c>
      <c r="J16" s="32">
        <v>5630</v>
      </c>
      <c r="K16" s="32">
        <v>38970</v>
      </c>
      <c r="L16" s="33">
        <v>90970</v>
      </c>
    </row>
    <row r="17" spans="2:12" s="6" customFormat="1" ht="15" customHeight="1">
      <c r="B17" s="8"/>
      <c r="C17" s="8"/>
      <c r="D17" s="8"/>
      <c r="E17" s="9"/>
      <c r="F17" s="9"/>
      <c r="G17" s="9"/>
      <c r="H17" s="9"/>
      <c r="I17" s="10"/>
      <c r="J17" s="10"/>
      <c r="K17" s="10"/>
      <c r="L17" s="5"/>
    </row>
    <row r="18" spans="2:12" s="6" customFormat="1" ht="15" customHeight="1">
      <c r="B18" s="8"/>
      <c r="C18" s="8"/>
      <c r="D18" s="8"/>
      <c r="E18" s="9"/>
      <c r="F18" s="9"/>
      <c r="G18" s="9"/>
      <c r="H18" s="9"/>
      <c r="I18" s="10"/>
      <c r="J18" s="10"/>
      <c r="K18" s="10"/>
      <c r="L18" s="5"/>
    </row>
    <row r="19" spans="2:12" s="6" customFormat="1" ht="15" customHeight="1">
      <c r="B19" s="8"/>
      <c r="C19" s="8"/>
      <c r="D19" s="8"/>
      <c r="E19" s="9"/>
      <c r="F19" s="9"/>
      <c r="G19" s="9"/>
      <c r="H19" s="9"/>
      <c r="I19" s="10"/>
      <c r="J19" s="10"/>
      <c r="K19" s="10"/>
      <c r="L19" s="5"/>
    </row>
    <row r="20" spans="1:12" s="38" customFormat="1" ht="21" customHeight="1">
      <c r="A20" s="12"/>
      <c r="B20" s="216" t="s">
        <v>14</v>
      </c>
      <c r="C20" s="217"/>
      <c r="D20" s="217"/>
      <c r="E20" s="218"/>
      <c r="F20" s="218"/>
      <c r="G20" s="218"/>
      <c r="H20" s="218"/>
      <c r="I20" s="219"/>
      <c r="J20" s="219"/>
      <c r="K20" s="219"/>
      <c r="L20" s="220"/>
    </row>
    <row r="21" spans="1:12" s="6" customFormat="1" ht="21" customHeight="1">
      <c r="A21" s="12"/>
      <c r="B21" s="13" t="s">
        <v>3</v>
      </c>
      <c r="C21" s="14"/>
      <c r="D21" s="14"/>
      <c r="E21" s="15"/>
      <c r="F21" s="16">
        <v>2021</v>
      </c>
      <c r="G21" s="16">
        <v>2022</v>
      </c>
      <c r="H21" s="16">
        <v>2023</v>
      </c>
      <c r="I21" s="17">
        <v>2023</v>
      </c>
      <c r="J21" s="17">
        <v>2024</v>
      </c>
      <c r="K21" s="17">
        <v>2025</v>
      </c>
      <c r="L21" s="17">
        <v>2026</v>
      </c>
    </row>
    <row r="22" spans="1:12" s="6" customFormat="1" ht="46.5" customHeight="1">
      <c r="A22" s="12"/>
      <c r="B22" s="39" t="s">
        <v>15</v>
      </c>
      <c r="C22" s="40" t="s">
        <v>16</v>
      </c>
      <c r="D22" s="40" t="s">
        <v>17</v>
      </c>
      <c r="E22" s="39" t="s">
        <v>18</v>
      </c>
      <c r="F22" s="22" t="s">
        <v>230</v>
      </c>
      <c r="G22" s="22" t="s">
        <v>243</v>
      </c>
      <c r="H22" s="22" t="s">
        <v>244</v>
      </c>
      <c r="I22" s="22" t="s">
        <v>245</v>
      </c>
      <c r="J22" s="22" t="s">
        <v>4</v>
      </c>
      <c r="K22" s="22" t="s">
        <v>231</v>
      </c>
      <c r="L22" s="22" t="s">
        <v>232</v>
      </c>
    </row>
    <row r="23" spans="1:12" s="42" customFormat="1" ht="15" customHeight="1">
      <c r="A23" s="41"/>
      <c r="B23" s="259" t="s">
        <v>19</v>
      </c>
      <c r="C23" s="259"/>
      <c r="D23" s="259"/>
      <c r="E23" s="267"/>
      <c r="F23" s="262">
        <v>509888.29</v>
      </c>
      <c r="G23" s="262">
        <f aca="true" t="shared" si="0" ref="G23:L23">SUM(G24+G25)</f>
        <v>558191.8</v>
      </c>
      <c r="H23" s="262">
        <f t="shared" si="0"/>
        <v>581715</v>
      </c>
      <c r="I23" s="262">
        <f t="shared" si="0"/>
        <v>596860</v>
      </c>
      <c r="J23" s="262">
        <f t="shared" si="0"/>
        <v>597200</v>
      </c>
      <c r="K23" s="262">
        <f t="shared" si="0"/>
        <v>613200</v>
      </c>
      <c r="L23" s="262">
        <f t="shared" si="0"/>
        <v>665200</v>
      </c>
    </row>
    <row r="24" spans="1:12" s="47" customFormat="1" ht="15" customHeight="1">
      <c r="A24" s="43"/>
      <c r="B24" s="44"/>
      <c r="C24" s="44"/>
      <c r="D24" s="44" t="s">
        <v>20</v>
      </c>
      <c r="E24" s="34" t="s">
        <v>21</v>
      </c>
      <c r="F24" s="45">
        <v>451311.83</v>
      </c>
      <c r="G24" s="45">
        <v>500142.14</v>
      </c>
      <c r="H24" s="45">
        <v>522515</v>
      </c>
      <c r="I24" s="45">
        <v>537660</v>
      </c>
      <c r="J24" s="45">
        <v>538000</v>
      </c>
      <c r="K24" s="45">
        <v>554000</v>
      </c>
      <c r="L24" s="46">
        <v>606000</v>
      </c>
    </row>
    <row r="25" spans="1:12" s="53" customFormat="1" ht="15" customHeight="1">
      <c r="A25" s="48"/>
      <c r="B25" s="49"/>
      <c r="C25" s="49">
        <v>121</v>
      </c>
      <c r="D25" s="49"/>
      <c r="E25" s="50" t="s">
        <v>22</v>
      </c>
      <c r="F25" s="51">
        <v>58576.46</v>
      </c>
      <c r="G25" s="51">
        <f>SUM(G26+G27+G28)</f>
        <v>58049.659999999996</v>
      </c>
      <c r="H25" s="51">
        <f>SUM(H26:H28)</f>
        <v>59200</v>
      </c>
      <c r="I25" s="51">
        <f>SUM(I26:I28)</f>
        <v>59200</v>
      </c>
      <c r="J25" s="51">
        <f>SUM(J26:J28)</f>
        <v>59200</v>
      </c>
      <c r="K25" s="51">
        <f>SUM(K26:K28)</f>
        <v>59200</v>
      </c>
      <c r="L25" s="52">
        <f>SUM(L26:L28)</f>
        <v>59200</v>
      </c>
    </row>
    <row r="26" spans="1:12" s="47" customFormat="1" ht="15" customHeight="1">
      <c r="A26" s="43"/>
      <c r="B26" s="54"/>
      <c r="C26" s="54"/>
      <c r="D26" s="54">
        <v>121001</v>
      </c>
      <c r="E26" s="34" t="s">
        <v>23</v>
      </c>
      <c r="F26" s="45">
        <v>38479.54</v>
      </c>
      <c r="G26" s="45">
        <v>38214.6</v>
      </c>
      <c r="H26" s="45">
        <v>39000</v>
      </c>
      <c r="I26" s="45">
        <v>39000</v>
      </c>
      <c r="J26" s="45">
        <v>39000</v>
      </c>
      <c r="K26" s="45">
        <v>39000</v>
      </c>
      <c r="L26" s="46">
        <v>39000</v>
      </c>
    </row>
    <row r="27" spans="1:12" s="47" customFormat="1" ht="15" customHeight="1">
      <c r="A27" s="43"/>
      <c r="B27" s="54"/>
      <c r="C27" s="54"/>
      <c r="D27" s="54">
        <v>121002</v>
      </c>
      <c r="E27" s="34" t="s">
        <v>24</v>
      </c>
      <c r="F27" s="45">
        <v>19832.24</v>
      </c>
      <c r="G27" s="45">
        <v>19619.71</v>
      </c>
      <c r="H27" s="45">
        <v>20000</v>
      </c>
      <c r="I27" s="45">
        <v>20000</v>
      </c>
      <c r="J27" s="45">
        <v>20000</v>
      </c>
      <c r="K27" s="45">
        <v>20000</v>
      </c>
      <c r="L27" s="46">
        <v>20000</v>
      </c>
    </row>
    <row r="28" spans="1:12" s="47" customFormat="1" ht="15" customHeight="1">
      <c r="A28" s="43"/>
      <c r="B28" s="54"/>
      <c r="C28" s="54"/>
      <c r="D28" s="54">
        <v>131003</v>
      </c>
      <c r="E28" s="34" t="s">
        <v>25</v>
      </c>
      <c r="F28" s="45">
        <v>264.68</v>
      </c>
      <c r="G28" s="45">
        <v>215.35</v>
      </c>
      <c r="H28" s="45">
        <v>200</v>
      </c>
      <c r="I28" s="45">
        <v>200</v>
      </c>
      <c r="J28" s="45">
        <v>200</v>
      </c>
      <c r="K28" s="45">
        <v>200</v>
      </c>
      <c r="L28" s="46">
        <v>200</v>
      </c>
    </row>
    <row r="29" spans="1:12" s="55" customFormat="1" ht="15" customHeight="1">
      <c r="A29" s="41"/>
      <c r="B29" s="27"/>
      <c r="C29" s="27"/>
      <c r="D29" s="27"/>
      <c r="E29" s="34"/>
      <c r="F29" s="45"/>
      <c r="G29" s="45"/>
      <c r="H29" s="45"/>
      <c r="I29" s="45"/>
      <c r="J29" s="45"/>
      <c r="K29" s="45"/>
      <c r="L29" s="46"/>
    </row>
    <row r="30" spans="1:12" s="42" customFormat="1" ht="15" customHeight="1">
      <c r="A30" s="41"/>
      <c r="B30" s="245" t="s">
        <v>26</v>
      </c>
      <c r="C30" s="245"/>
      <c r="D30" s="245"/>
      <c r="E30" s="240"/>
      <c r="F30" s="257">
        <v>38246.33</v>
      </c>
      <c r="G30" s="257">
        <f>SUM(G31+G32+G33+G34)</f>
        <v>36936.64</v>
      </c>
      <c r="H30" s="257">
        <f>SUM(H31:H34)</f>
        <v>42515</v>
      </c>
      <c r="I30" s="257">
        <f>SUM(I31:I34)</f>
        <v>42515</v>
      </c>
      <c r="J30" s="257">
        <f>SUM(J31:J34)</f>
        <v>56480</v>
      </c>
      <c r="K30" s="257">
        <f>SUM(K31:K34)</f>
        <v>56480</v>
      </c>
      <c r="L30" s="257">
        <f>SUM(L31:L34)</f>
        <v>56480</v>
      </c>
    </row>
    <row r="31" spans="1:12" s="47" customFormat="1" ht="15" customHeight="1">
      <c r="A31" s="43"/>
      <c r="B31" s="44"/>
      <c r="C31" s="44"/>
      <c r="D31" s="44" t="s">
        <v>27</v>
      </c>
      <c r="E31" s="34" t="s">
        <v>28</v>
      </c>
      <c r="F31" s="45">
        <v>850</v>
      </c>
      <c r="G31" s="45">
        <v>830</v>
      </c>
      <c r="H31" s="45">
        <v>850</v>
      </c>
      <c r="I31" s="45">
        <v>850</v>
      </c>
      <c r="J31" s="45">
        <v>815</v>
      </c>
      <c r="K31" s="45">
        <v>815</v>
      </c>
      <c r="L31" s="45">
        <v>815</v>
      </c>
    </row>
    <row r="32" spans="1:12" s="55" customFormat="1" ht="15" customHeight="1">
      <c r="A32" s="41"/>
      <c r="B32" s="44"/>
      <c r="C32" s="44"/>
      <c r="D32" s="44" t="s">
        <v>29</v>
      </c>
      <c r="E32" s="34" t="s">
        <v>30</v>
      </c>
      <c r="F32" s="45">
        <v>393</v>
      </c>
      <c r="G32" s="45">
        <v>213</v>
      </c>
      <c r="H32" s="45">
        <v>500</v>
      </c>
      <c r="I32" s="45">
        <v>500</v>
      </c>
      <c r="J32" s="45">
        <v>500</v>
      </c>
      <c r="K32" s="45">
        <v>500</v>
      </c>
      <c r="L32" s="45">
        <v>500</v>
      </c>
    </row>
    <row r="33" spans="1:12" s="55" customFormat="1" ht="15" customHeight="1">
      <c r="A33" s="41"/>
      <c r="B33" s="44"/>
      <c r="C33" s="44"/>
      <c r="D33" s="44" t="s">
        <v>31</v>
      </c>
      <c r="E33" s="34" t="s">
        <v>32</v>
      </c>
      <c r="F33" s="45">
        <v>31837.64</v>
      </c>
      <c r="G33" s="45">
        <v>30727.95</v>
      </c>
      <c r="H33" s="45">
        <v>36000</v>
      </c>
      <c r="I33" s="45">
        <v>36000</v>
      </c>
      <c r="J33" s="45">
        <v>50000</v>
      </c>
      <c r="K33" s="45">
        <v>50000</v>
      </c>
      <c r="L33" s="45">
        <v>50000</v>
      </c>
    </row>
    <row r="34" spans="1:12" s="55" customFormat="1" ht="15" customHeight="1">
      <c r="A34" s="41"/>
      <c r="B34" s="27"/>
      <c r="C34" s="54"/>
      <c r="D34" s="54">
        <v>133014</v>
      </c>
      <c r="E34" s="34" t="s">
        <v>33</v>
      </c>
      <c r="F34" s="45">
        <v>5165.69</v>
      </c>
      <c r="G34" s="45">
        <v>5165.69</v>
      </c>
      <c r="H34" s="45">
        <v>5165</v>
      </c>
      <c r="I34" s="45">
        <v>5165</v>
      </c>
      <c r="J34" s="45">
        <v>5165</v>
      </c>
      <c r="K34" s="45">
        <v>5165</v>
      </c>
      <c r="L34" s="45">
        <v>5165</v>
      </c>
    </row>
    <row r="35" spans="1:12" s="55" customFormat="1" ht="15" customHeight="1">
      <c r="A35" s="41"/>
      <c r="B35" s="27"/>
      <c r="C35" s="27"/>
      <c r="D35" s="27"/>
      <c r="E35" s="34"/>
      <c r="F35" s="45"/>
      <c r="G35" s="45"/>
      <c r="H35" s="45"/>
      <c r="I35" s="45"/>
      <c r="J35" s="45"/>
      <c r="K35" s="45"/>
      <c r="L35" s="46"/>
    </row>
    <row r="36" spans="1:12" s="42" customFormat="1" ht="15" customHeight="1">
      <c r="A36" s="41"/>
      <c r="B36" s="245" t="s">
        <v>34</v>
      </c>
      <c r="C36" s="245"/>
      <c r="D36" s="245"/>
      <c r="E36" s="240"/>
      <c r="F36" s="257">
        <v>9069.95</v>
      </c>
      <c r="G36" s="257">
        <f aca="true" t="shared" si="1" ref="G36:L36">SUM(G37:G39)</f>
        <v>12835.449999999999</v>
      </c>
      <c r="H36" s="257">
        <f t="shared" si="1"/>
        <v>11800</v>
      </c>
      <c r="I36" s="257">
        <f t="shared" si="1"/>
        <v>12480</v>
      </c>
      <c r="J36" s="257">
        <f t="shared" si="1"/>
        <v>9980</v>
      </c>
      <c r="K36" s="257">
        <f t="shared" si="1"/>
        <v>9980</v>
      </c>
      <c r="L36" s="257">
        <f t="shared" si="1"/>
        <v>9980</v>
      </c>
    </row>
    <row r="37" spans="1:12" s="55" customFormat="1" ht="15" customHeight="1">
      <c r="A37" s="41"/>
      <c r="B37" s="54"/>
      <c r="C37" s="54"/>
      <c r="D37" s="54">
        <v>212002</v>
      </c>
      <c r="E37" s="34" t="s">
        <v>35</v>
      </c>
      <c r="F37" s="45">
        <v>2650.36</v>
      </c>
      <c r="G37" s="45">
        <v>2372.97</v>
      </c>
      <c r="H37" s="45">
        <v>2500</v>
      </c>
      <c r="I37" s="45">
        <v>5000</v>
      </c>
      <c r="J37" s="45">
        <v>2500</v>
      </c>
      <c r="K37" s="45">
        <v>2500</v>
      </c>
      <c r="L37" s="45">
        <v>2500</v>
      </c>
    </row>
    <row r="38" spans="1:12" s="55" customFormat="1" ht="15" customHeight="1">
      <c r="A38" s="41"/>
      <c r="B38" s="54"/>
      <c r="C38" s="54"/>
      <c r="D38" s="54">
        <v>212003</v>
      </c>
      <c r="E38" s="34" t="s">
        <v>36</v>
      </c>
      <c r="F38" s="45">
        <v>6389.59</v>
      </c>
      <c r="G38" s="45">
        <v>10462.48</v>
      </c>
      <c r="H38" s="45">
        <v>9300</v>
      </c>
      <c r="I38" s="45">
        <v>7480</v>
      </c>
      <c r="J38" s="45">
        <v>7480</v>
      </c>
      <c r="K38" s="45">
        <v>7480</v>
      </c>
      <c r="L38" s="45">
        <v>7480</v>
      </c>
    </row>
    <row r="39" spans="1:12" s="55" customFormat="1" ht="15" customHeight="1">
      <c r="A39" s="41"/>
      <c r="B39" s="54"/>
      <c r="C39" s="54"/>
      <c r="D39" s="54">
        <v>212004</v>
      </c>
      <c r="E39" s="34" t="s">
        <v>37</v>
      </c>
      <c r="F39" s="45">
        <v>30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</row>
    <row r="40" spans="1:12" s="55" customFormat="1" ht="15" customHeight="1">
      <c r="A40" s="41"/>
      <c r="B40" s="27"/>
      <c r="C40" s="27"/>
      <c r="D40" s="27"/>
      <c r="E40" s="34"/>
      <c r="F40" s="45"/>
      <c r="G40" s="45"/>
      <c r="H40" s="45"/>
      <c r="I40" s="45"/>
      <c r="J40" s="45"/>
      <c r="K40" s="45"/>
      <c r="L40" s="46"/>
    </row>
    <row r="41" spans="1:12" s="42" customFormat="1" ht="15" customHeight="1">
      <c r="A41" s="41"/>
      <c r="B41" s="245" t="s">
        <v>38</v>
      </c>
      <c r="C41" s="245"/>
      <c r="D41" s="245"/>
      <c r="E41" s="240"/>
      <c r="F41" s="257">
        <v>3943.29</v>
      </c>
      <c r="G41" s="257">
        <f aca="true" t="shared" si="2" ref="G41:L41">SUM(G42:G44)</f>
        <v>3665.78</v>
      </c>
      <c r="H41" s="257">
        <f t="shared" si="2"/>
        <v>4000</v>
      </c>
      <c r="I41" s="265">
        <f t="shared" si="2"/>
        <v>4000</v>
      </c>
      <c r="J41" s="265">
        <f t="shared" si="2"/>
        <v>4000</v>
      </c>
      <c r="K41" s="265">
        <f t="shared" si="2"/>
        <v>4000</v>
      </c>
      <c r="L41" s="266">
        <f t="shared" si="2"/>
        <v>4000</v>
      </c>
    </row>
    <row r="42" spans="1:12" s="42" customFormat="1" ht="15" customHeight="1">
      <c r="A42" s="41"/>
      <c r="B42" s="27"/>
      <c r="C42" s="27"/>
      <c r="D42" s="54">
        <v>221002</v>
      </c>
      <c r="E42" s="34" t="s">
        <v>229</v>
      </c>
      <c r="F42" s="45">
        <v>0</v>
      </c>
      <c r="G42" s="45">
        <v>1080</v>
      </c>
      <c r="H42" s="45">
        <v>2000</v>
      </c>
      <c r="I42" s="35">
        <v>2000</v>
      </c>
      <c r="J42" s="35">
        <v>2000</v>
      </c>
      <c r="K42" s="35">
        <v>2000</v>
      </c>
      <c r="L42" s="36">
        <v>2000</v>
      </c>
    </row>
    <row r="43" spans="1:12" s="55" customFormat="1" ht="15" customHeight="1">
      <c r="A43" s="41"/>
      <c r="B43" s="54"/>
      <c r="C43" s="54"/>
      <c r="D43" s="54">
        <v>221004</v>
      </c>
      <c r="E43" s="34" t="s">
        <v>39</v>
      </c>
      <c r="F43" s="45">
        <v>2015.5</v>
      </c>
      <c r="G43" s="45">
        <v>71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</row>
    <row r="44" spans="1:12" s="55" customFormat="1" ht="15" customHeight="1">
      <c r="A44" s="41"/>
      <c r="B44" s="54"/>
      <c r="C44" s="54"/>
      <c r="D44" s="54">
        <v>223001</v>
      </c>
      <c r="E44" s="34" t="s">
        <v>40</v>
      </c>
      <c r="F44" s="45">
        <v>1927.79</v>
      </c>
      <c r="G44" s="45">
        <v>2514.78</v>
      </c>
      <c r="H44" s="45">
        <v>2000</v>
      </c>
      <c r="I44" s="45">
        <v>2000</v>
      </c>
      <c r="J44" s="45">
        <v>2000</v>
      </c>
      <c r="K44" s="45">
        <v>2000</v>
      </c>
      <c r="L44" s="45">
        <v>2000</v>
      </c>
    </row>
    <row r="45" spans="1:12" s="55" customFormat="1" ht="15" customHeight="1">
      <c r="A45" s="41"/>
      <c r="B45" s="27"/>
      <c r="C45" s="27"/>
      <c r="D45" s="27"/>
      <c r="E45" s="34"/>
      <c r="F45" s="45"/>
      <c r="G45" s="45"/>
      <c r="H45" s="45"/>
      <c r="I45" s="45"/>
      <c r="J45" s="45"/>
      <c r="K45" s="45"/>
      <c r="L45" s="46"/>
    </row>
    <row r="46" spans="1:12" s="42" customFormat="1" ht="15" customHeight="1">
      <c r="A46" s="41"/>
      <c r="B46" s="245" t="s">
        <v>41</v>
      </c>
      <c r="C46" s="245"/>
      <c r="D46" s="245"/>
      <c r="E46" s="263"/>
      <c r="F46" s="257">
        <v>11482.67</v>
      </c>
      <c r="G46" s="257">
        <f aca="true" t="shared" si="3" ref="G46:L46">SUM(G47:G50)</f>
        <v>5496.88</v>
      </c>
      <c r="H46" s="257">
        <f t="shared" si="3"/>
        <v>3100</v>
      </c>
      <c r="I46" s="257">
        <f t="shared" si="3"/>
        <v>8600</v>
      </c>
      <c r="J46" s="257">
        <f t="shared" si="3"/>
        <v>3150</v>
      </c>
      <c r="K46" s="257">
        <f t="shared" si="3"/>
        <v>3150</v>
      </c>
      <c r="L46" s="257">
        <f t="shared" si="3"/>
        <v>3150</v>
      </c>
    </row>
    <row r="47" spans="1:12" s="55" customFormat="1" ht="15" customHeight="1">
      <c r="A47" s="41"/>
      <c r="B47" s="56"/>
      <c r="C47" s="54"/>
      <c r="D47" s="54">
        <v>292008</v>
      </c>
      <c r="E47" s="34" t="s">
        <v>42</v>
      </c>
      <c r="F47" s="45">
        <v>22.59</v>
      </c>
      <c r="G47" s="45">
        <v>95.13</v>
      </c>
      <c r="H47" s="45">
        <v>100</v>
      </c>
      <c r="I47" s="45">
        <v>100</v>
      </c>
      <c r="J47" s="45">
        <v>150</v>
      </c>
      <c r="K47" s="45">
        <v>150</v>
      </c>
      <c r="L47" s="45">
        <v>150</v>
      </c>
    </row>
    <row r="48" spans="1:12" s="55" customFormat="1" ht="15" customHeight="1">
      <c r="A48" s="41"/>
      <c r="B48" s="44"/>
      <c r="C48" s="44"/>
      <c r="D48" s="44" t="s">
        <v>43</v>
      </c>
      <c r="E48" s="34" t="s">
        <v>44</v>
      </c>
      <c r="F48" s="45">
        <v>10957.6</v>
      </c>
      <c r="G48" s="45">
        <v>4779.79</v>
      </c>
      <c r="H48" s="45">
        <v>3000</v>
      </c>
      <c r="I48" s="45">
        <v>7500</v>
      </c>
      <c r="J48" s="45">
        <v>3000</v>
      </c>
      <c r="K48" s="45">
        <v>3000</v>
      </c>
      <c r="L48" s="45">
        <v>3000</v>
      </c>
    </row>
    <row r="49" spans="1:12" s="55" customFormat="1" ht="15" customHeight="1">
      <c r="A49" s="41"/>
      <c r="B49" s="44"/>
      <c r="C49" s="44"/>
      <c r="D49" s="44" t="s">
        <v>45</v>
      </c>
      <c r="E49" s="34" t="s">
        <v>46</v>
      </c>
      <c r="F49" s="45">
        <v>502.48</v>
      </c>
      <c r="G49" s="45">
        <v>42.96</v>
      </c>
      <c r="H49" s="45">
        <v>0</v>
      </c>
      <c r="I49" s="45">
        <v>1000</v>
      </c>
      <c r="J49" s="45">
        <v>0</v>
      </c>
      <c r="K49" s="45">
        <v>0</v>
      </c>
      <c r="L49" s="45">
        <v>0</v>
      </c>
    </row>
    <row r="50" spans="1:12" s="55" customFormat="1" ht="15" customHeight="1">
      <c r="A50" s="41"/>
      <c r="B50" s="44"/>
      <c r="C50" s="44"/>
      <c r="D50" s="44" t="s">
        <v>248</v>
      </c>
      <c r="E50" s="34" t="s">
        <v>249</v>
      </c>
      <c r="F50" s="45">
        <v>0</v>
      </c>
      <c r="G50" s="45">
        <v>579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</row>
    <row r="51" spans="1:12" s="55" customFormat="1" ht="15.75" customHeight="1">
      <c r="A51" s="41"/>
      <c r="B51" s="44"/>
      <c r="C51" s="44"/>
      <c r="D51" s="44"/>
      <c r="E51" s="34"/>
      <c r="F51" s="45"/>
      <c r="G51" s="45"/>
      <c r="H51" s="45"/>
      <c r="I51" s="45"/>
      <c r="J51" s="45"/>
      <c r="K51" s="45"/>
      <c r="L51" s="46"/>
    </row>
    <row r="52" spans="1:12" s="42" customFormat="1" ht="16.5" customHeight="1">
      <c r="A52" s="41"/>
      <c r="B52" s="240" t="s">
        <v>47</v>
      </c>
      <c r="C52" s="240"/>
      <c r="D52" s="240"/>
      <c r="E52" s="264"/>
      <c r="F52" s="257">
        <v>14248.36</v>
      </c>
      <c r="G52" s="257">
        <f aca="true" t="shared" si="4" ref="G52:L52">SUM(G53:G56)</f>
        <v>38233.71</v>
      </c>
      <c r="H52" s="257">
        <f t="shared" si="4"/>
        <v>40000</v>
      </c>
      <c r="I52" s="257">
        <f t="shared" si="4"/>
        <v>35000</v>
      </c>
      <c r="J52" s="257">
        <f t="shared" si="4"/>
        <v>52000</v>
      </c>
      <c r="K52" s="257">
        <f t="shared" si="4"/>
        <v>52000</v>
      </c>
      <c r="L52" s="257">
        <f t="shared" si="4"/>
        <v>52000</v>
      </c>
    </row>
    <row r="53" spans="1:12" s="55" customFormat="1" ht="15" customHeight="1">
      <c r="A53" s="41"/>
      <c r="B53" s="54"/>
      <c r="C53" s="54"/>
      <c r="D53" s="54">
        <v>212003</v>
      </c>
      <c r="E53" s="34" t="s">
        <v>48</v>
      </c>
      <c r="F53" s="45">
        <v>0</v>
      </c>
      <c r="G53" s="45">
        <v>529</v>
      </c>
      <c r="H53" s="45">
        <v>300</v>
      </c>
      <c r="I53" s="45">
        <v>1000</v>
      </c>
      <c r="J53" s="45">
        <v>1000</v>
      </c>
      <c r="K53" s="45">
        <v>1000</v>
      </c>
      <c r="L53" s="45">
        <v>1000</v>
      </c>
    </row>
    <row r="54" spans="1:12" s="55" customFormat="1" ht="15" customHeight="1">
      <c r="A54" s="41"/>
      <c r="B54" s="54"/>
      <c r="C54" s="54"/>
      <c r="D54" s="54">
        <v>223002</v>
      </c>
      <c r="E54" s="34" t="s">
        <v>49</v>
      </c>
      <c r="F54" s="45">
        <v>3190</v>
      </c>
      <c r="G54" s="45">
        <v>4723</v>
      </c>
      <c r="H54" s="45">
        <v>5300</v>
      </c>
      <c r="I54" s="45">
        <v>7000</v>
      </c>
      <c r="J54" s="45">
        <v>7000</v>
      </c>
      <c r="K54" s="45">
        <v>7000</v>
      </c>
      <c r="L54" s="45">
        <v>7000</v>
      </c>
    </row>
    <row r="55" spans="1:12" s="55" customFormat="1" ht="15" customHeight="1">
      <c r="A55" s="41"/>
      <c r="B55" s="54"/>
      <c r="C55" s="54"/>
      <c r="D55" s="54">
        <v>223003</v>
      </c>
      <c r="E55" s="34" t="s">
        <v>50</v>
      </c>
      <c r="F55" s="45">
        <v>11058.36</v>
      </c>
      <c r="G55" s="45">
        <v>32381.71</v>
      </c>
      <c r="H55" s="45">
        <v>34400</v>
      </c>
      <c r="I55" s="45">
        <v>27000</v>
      </c>
      <c r="J55" s="45">
        <v>44000</v>
      </c>
      <c r="K55" s="45">
        <v>44000</v>
      </c>
      <c r="L55" s="45">
        <v>44000</v>
      </c>
    </row>
    <row r="56" spans="1:12" s="55" customFormat="1" ht="15" customHeight="1">
      <c r="A56" s="41"/>
      <c r="B56" s="54"/>
      <c r="C56" s="54"/>
      <c r="D56" s="54">
        <v>311</v>
      </c>
      <c r="E56" s="34" t="s">
        <v>51</v>
      </c>
      <c r="F56" s="45">
        <v>0</v>
      </c>
      <c r="G56" s="45">
        <v>600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</row>
    <row r="57" spans="1:12" s="55" customFormat="1" ht="12" customHeight="1">
      <c r="A57" s="41"/>
      <c r="B57" s="54"/>
      <c r="C57" s="54"/>
      <c r="D57" s="54"/>
      <c r="E57" s="34"/>
      <c r="F57" s="45"/>
      <c r="G57" s="45"/>
      <c r="H57" s="45"/>
      <c r="I57" s="45"/>
      <c r="J57" s="45"/>
      <c r="K57" s="45"/>
      <c r="L57" s="46"/>
    </row>
    <row r="58" spans="1:12" s="42" customFormat="1" ht="15" customHeight="1">
      <c r="A58" s="41"/>
      <c r="B58" s="245" t="s">
        <v>52</v>
      </c>
      <c r="C58" s="245"/>
      <c r="D58" s="245"/>
      <c r="E58" s="263"/>
      <c r="F58" s="257">
        <v>545467.42</v>
      </c>
      <c r="G58" s="257">
        <f aca="true" t="shared" si="5" ref="G58:L58">SUM(G59:G98)</f>
        <v>566688.8599999999</v>
      </c>
      <c r="H58" s="257">
        <f t="shared" si="5"/>
        <v>568636</v>
      </c>
      <c r="I58" s="257">
        <f t="shared" si="5"/>
        <v>783018</v>
      </c>
      <c r="J58" s="257">
        <f t="shared" si="5"/>
        <v>680748</v>
      </c>
      <c r="K58" s="257">
        <f t="shared" si="5"/>
        <v>672088</v>
      </c>
      <c r="L58" s="257">
        <f t="shared" si="5"/>
        <v>672088</v>
      </c>
    </row>
    <row r="59" spans="2:12" s="55" customFormat="1" ht="15" customHeight="1">
      <c r="B59" s="27"/>
      <c r="C59" s="27"/>
      <c r="D59" s="27">
        <v>311</v>
      </c>
      <c r="E59" s="34" t="s">
        <v>53</v>
      </c>
      <c r="F59" s="45">
        <v>0</v>
      </c>
      <c r="G59" s="45">
        <v>500</v>
      </c>
      <c r="H59" s="45">
        <v>0</v>
      </c>
      <c r="I59" s="45">
        <v>2000</v>
      </c>
      <c r="J59" s="45">
        <v>0</v>
      </c>
      <c r="K59" s="45">
        <v>0</v>
      </c>
      <c r="L59" s="45">
        <v>0</v>
      </c>
    </row>
    <row r="60" spans="2:12" s="55" customFormat="1" ht="15" customHeight="1">
      <c r="B60" s="54"/>
      <c r="C60" s="54"/>
      <c r="D60" s="54">
        <v>312001</v>
      </c>
      <c r="E60" s="34" t="s">
        <v>54</v>
      </c>
      <c r="F60" s="45">
        <v>2474.2</v>
      </c>
      <c r="G60" s="45">
        <v>2380.02</v>
      </c>
      <c r="H60" s="45">
        <v>2419</v>
      </c>
      <c r="I60" s="45">
        <v>2559</v>
      </c>
      <c r="J60" s="45">
        <v>2559</v>
      </c>
      <c r="K60" s="45">
        <v>2559</v>
      </c>
      <c r="L60" s="45">
        <v>2559</v>
      </c>
    </row>
    <row r="61" spans="2:12" s="55" customFormat="1" ht="15" customHeight="1">
      <c r="B61" s="54"/>
      <c r="C61" s="54"/>
      <c r="D61" s="54">
        <v>312001</v>
      </c>
      <c r="E61" s="34" t="s">
        <v>55</v>
      </c>
      <c r="F61" s="45">
        <v>112.8</v>
      </c>
      <c r="G61" s="45">
        <v>115.87</v>
      </c>
      <c r="H61" s="45">
        <v>116</v>
      </c>
      <c r="I61" s="45">
        <v>128</v>
      </c>
      <c r="J61" s="45">
        <v>128</v>
      </c>
      <c r="K61" s="45">
        <v>128</v>
      </c>
      <c r="L61" s="45">
        <v>128</v>
      </c>
    </row>
    <row r="62" spans="2:12" s="55" customFormat="1" ht="15" customHeight="1">
      <c r="B62" s="54"/>
      <c r="C62" s="54"/>
      <c r="D62" s="54">
        <v>312001</v>
      </c>
      <c r="E62" s="34" t="s">
        <v>56</v>
      </c>
      <c r="F62" s="45">
        <v>379.83</v>
      </c>
      <c r="G62" s="45">
        <v>381.81</v>
      </c>
      <c r="H62" s="45">
        <v>380</v>
      </c>
      <c r="I62" s="45">
        <v>380</v>
      </c>
      <c r="J62" s="45">
        <v>380</v>
      </c>
      <c r="K62" s="45">
        <v>380</v>
      </c>
      <c r="L62" s="45">
        <v>380</v>
      </c>
    </row>
    <row r="63" spans="2:12" s="55" customFormat="1" ht="15" customHeight="1">
      <c r="B63" s="54"/>
      <c r="C63" s="54"/>
      <c r="D63" s="54">
        <v>312001</v>
      </c>
      <c r="E63" s="34" t="s">
        <v>57</v>
      </c>
      <c r="F63" s="45">
        <v>382741</v>
      </c>
      <c r="G63" s="45">
        <v>409640</v>
      </c>
      <c r="H63" s="45">
        <v>454650</v>
      </c>
      <c r="I63" s="45">
        <v>509114</v>
      </c>
      <c r="J63" s="45">
        <v>512000</v>
      </c>
      <c r="K63" s="45">
        <v>512000</v>
      </c>
      <c r="L63" s="46">
        <v>512000</v>
      </c>
    </row>
    <row r="64" spans="2:12" s="55" customFormat="1" ht="15" customHeight="1">
      <c r="B64" s="54"/>
      <c r="C64" s="54"/>
      <c r="D64" s="54">
        <v>312001</v>
      </c>
      <c r="E64" s="34" t="s">
        <v>58</v>
      </c>
      <c r="F64" s="45">
        <v>3648</v>
      </c>
      <c r="G64" s="45">
        <v>3936</v>
      </c>
      <c r="H64" s="45">
        <v>3800</v>
      </c>
      <c r="I64" s="45">
        <v>4224</v>
      </c>
      <c r="J64" s="45">
        <v>4300</v>
      </c>
      <c r="K64" s="45">
        <v>4300</v>
      </c>
      <c r="L64" s="46">
        <v>4300</v>
      </c>
    </row>
    <row r="65" spans="2:12" s="55" customFormat="1" ht="15" customHeight="1">
      <c r="B65" s="54"/>
      <c r="C65" s="54"/>
      <c r="D65" s="54">
        <v>312001</v>
      </c>
      <c r="E65" s="34" t="s">
        <v>59</v>
      </c>
      <c r="F65" s="45">
        <v>1155</v>
      </c>
      <c r="G65" s="45">
        <v>1335</v>
      </c>
      <c r="H65" s="45">
        <v>1200</v>
      </c>
      <c r="I65" s="45">
        <v>1410</v>
      </c>
      <c r="J65" s="45">
        <v>2500</v>
      </c>
      <c r="K65" s="45">
        <v>2500</v>
      </c>
      <c r="L65" s="46">
        <v>2500</v>
      </c>
    </row>
    <row r="66" spans="2:12" s="55" customFormat="1" ht="15" customHeight="1">
      <c r="B66" s="54"/>
      <c r="C66" s="54"/>
      <c r="D66" s="54">
        <v>312001</v>
      </c>
      <c r="E66" s="34" t="s">
        <v>60</v>
      </c>
      <c r="F66" s="45">
        <v>5603</v>
      </c>
      <c r="G66" s="45">
        <v>9591</v>
      </c>
      <c r="H66" s="45">
        <v>7400</v>
      </c>
      <c r="I66" s="45">
        <v>7867</v>
      </c>
      <c r="J66" s="45">
        <v>11000</v>
      </c>
      <c r="K66" s="45">
        <v>11000</v>
      </c>
      <c r="L66" s="46">
        <v>11000</v>
      </c>
    </row>
    <row r="67" spans="2:12" s="55" customFormat="1" ht="15" customHeight="1">
      <c r="B67" s="54"/>
      <c r="C67" s="54"/>
      <c r="D67" s="54">
        <v>312001</v>
      </c>
      <c r="E67" s="34" t="s">
        <v>61</v>
      </c>
      <c r="F67" s="45">
        <v>20878.8</v>
      </c>
      <c r="G67" s="45">
        <v>3807.7</v>
      </c>
      <c r="H67" s="45">
        <v>1600</v>
      </c>
      <c r="I67" s="45">
        <v>31194</v>
      </c>
      <c r="J67" s="167">
        <v>44000</v>
      </c>
      <c r="K67" s="45">
        <v>44000</v>
      </c>
      <c r="L67" s="46">
        <v>44000</v>
      </c>
    </row>
    <row r="68" spans="2:12" s="55" customFormat="1" ht="15" customHeight="1">
      <c r="B68" s="54"/>
      <c r="C68" s="54"/>
      <c r="D68" s="54">
        <v>312001</v>
      </c>
      <c r="E68" s="34" t="s">
        <v>236</v>
      </c>
      <c r="F68" s="45">
        <v>0</v>
      </c>
      <c r="G68" s="45">
        <v>2000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</row>
    <row r="69" spans="2:12" s="55" customFormat="1" ht="15" customHeight="1">
      <c r="B69" s="54"/>
      <c r="C69" s="54"/>
      <c r="D69" s="54">
        <v>312001</v>
      </c>
      <c r="E69" s="34" t="s">
        <v>62</v>
      </c>
      <c r="F69" s="45">
        <v>48768</v>
      </c>
      <c r="G69" s="45">
        <v>49512</v>
      </c>
      <c r="H69" s="45">
        <v>52800</v>
      </c>
      <c r="I69" s="45">
        <v>57504</v>
      </c>
      <c r="J69" s="45">
        <v>58500</v>
      </c>
      <c r="K69" s="45">
        <v>58500</v>
      </c>
      <c r="L69" s="45">
        <v>58500</v>
      </c>
    </row>
    <row r="70" spans="2:12" s="55" customFormat="1" ht="15" customHeight="1">
      <c r="B70" s="54"/>
      <c r="C70" s="54"/>
      <c r="D70" s="54">
        <v>312001</v>
      </c>
      <c r="E70" s="34" t="s">
        <v>263</v>
      </c>
      <c r="F70" s="45">
        <v>12411.66</v>
      </c>
      <c r="G70" s="45">
        <v>15809.03</v>
      </c>
      <c r="H70" s="45">
        <v>16000</v>
      </c>
      <c r="I70" s="45">
        <v>16000</v>
      </c>
      <c r="J70" s="45">
        <v>19000</v>
      </c>
      <c r="K70" s="45">
        <v>19000</v>
      </c>
      <c r="L70" s="45">
        <v>19000</v>
      </c>
    </row>
    <row r="71" spans="2:12" s="55" customFormat="1" ht="15" customHeight="1">
      <c r="B71" s="54"/>
      <c r="C71" s="54"/>
      <c r="D71" s="54">
        <v>312001</v>
      </c>
      <c r="E71" s="34" t="s">
        <v>237</v>
      </c>
      <c r="F71" s="45">
        <v>0</v>
      </c>
      <c r="G71" s="45">
        <v>4042.73</v>
      </c>
      <c r="H71" s="45">
        <v>2500</v>
      </c>
      <c r="I71" s="45">
        <v>3326</v>
      </c>
      <c r="J71" s="45">
        <v>3400</v>
      </c>
      <c r="K71" s="45">
        <v>3400</v>
      </c>
      <c r="L71" s="45">
        <v>3400</v>
      </c>
    </row>
    <row r="72" spans="2:12" s="55" customFormat="1" ht="15" customHeight="1">
      <c r="B72" s="54"/>
      <c r="C72" s="54"/>
      <c r="D72" s="54">
        <v>312001</v>
      </c>
      <c r="E72" s="34" t="s">
        <v>63</v>
      </c>
      <c r="F72" s="45">
        <v>0</v>
      </c>
      <c r="G72" s="45">
        <v>1224.99</v>
      </c>
      <c r="H72" s="45">
        <v>0</v>
      </c>
      <c r="I72" s="45">
        <v>1114</v>
      </c>
      <c r="J72" s="45">
        <v>1500</v>
      </c>
      <c r="K72" s="45">
        <v>0</v>
      </c>
      <c r="L72" s="45">
        <v>0</v>
      </c>
    </row>
    <row r="73" spans="2:12" s="55" customFormat="1" ht="15" customHeight="1">
      <c r="B73" s="54"/>
      <c r="C73" s="57"/>
      <c r="D73" s="54">
        <v>312001</v>
      </c>
      <c r="E73" s="34" t="s">
        <v>64</v>
      </c>
      <c r="F73" s="58">
        <v>6695.58</v>
      </c>
      <c r="G73" s="58">
        <v>7968.82</v>
      </c>
      <c r="H73" s="58">
        <v>7000</v>
      </c>
      <c r="I73" s="58">
        <v>7000</v>
      </c>
      <c r="J73" s="58">
        <v>3000</v>
      </c>
      <c r="K73" s="58">
        <v>3000</v>
      </c>
      <c r="L73" s="58">
        <v>3000</v>
      </c>
    </row>
    <row r="74" spans="2:12" s="55" customFormat="1" ht="15" customHeight="1">
      <c r="B74" s="54"/>
      <c r="C74" s="54"/>
      <c r="D74" s="54">
        <v>312001</v>
      </c>
      <c r="E74" s="34" t="s">
        <v>65</v>
      </c>
      <c r="F74" s="58">
        <v>2058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</row>
    <row r="75" spans="2:12" s="55" customFormat="1" ht="15" customHeight="1">
      <c r="B75" s="54"/>
      <c r="C75" s="59"/>
      <c r="D75" s="54">
        <v>312001</v>
      </c>
      <c r="E75" s="34" t="s">
        <v>66</v>
      </c>
      <c r="F75" s="45">
        <v>0</v>
      </c>
      <c r="G75" s="45">
        <v>0</v>
      </c>
      <c r="H75" s="45">
        <v>0</v>
      </c>
      <c r="I75" s="45">
        <v>44110</v>
      </c>
      <c r="J75" s="45">
        <v>0</v>
      </c>
      <c r="K75" s="45">
        <v>0</v>
      </c>
      <c r="L75" s="45">
        <v>0</v>
      </c>
    </row>
    <row r="76" spans="2:12" s="55" customFormat="1" ht="15" customHeight="1">
      <c r="B76" s="54"/>
      <c r="C76" s="59"/>
      <c r="D76" s="54">
        <v>312001</v>
      </c>
      <c r="E76" s="34" t="s">
        <v>223</v>
      </c>
      <c r="F76" s="45">
        <v>0</v>
      </c>
      <c r="G76" s="45">
        <v>10000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</row>
    <row r="77" spans="2:12" s="55" customFormat="1" ht="15" customHeight="1">
      <c r="B77" s="54"/>
      <c r="C77" s="59"/>
      <c r="D77" s="54">
        <v>312001</v>
      </c>
      <c r="E77" s="34" t="s">
        <v>67</v>
      </c>
      <c r="F77" s="45">
        <v>7000</v>
      </c>
      <c r="G77" s="45">
        <v>7000</v>
      </c>
      <c r="H77" s="45">
        <v>7000</v>
      </c>
      <c r="I77" s="45">
        <v>7000</v>
      </c>
      <c r="J77" s="45">
        <v>7000</v>
      </c>
      <c r="K77" s="45">
        <v>7000</v>
      </c>
      <c r="L77" s="45">
        <v>7000</v>
      </c>
    </row>
    <row r="78" spans="2:12" s="55" customFormat="1" ht="15" customHeight="1">
      <c r="B78" s="54"/>
      <c r="C78" s="59"/>
      <c r="D78" s="54">
        <v>312001</v>
      </c>
      <c r="E78" s="34" t="s">
        <v>68</v>
      </c>
      <c r="F78" s="45">
        <v>0</v>
      </c>
      <c r="G78" s="45">
        <v>0</v>
      </c>
      <c r="H78" s="45">
        <v>5250</v>
      </c>
      <c r="I78" s="45">
        <v>3600</v>
      </c>
      <c r="J78" s="45">
        <v>0</v>
      </c>
      <c r="K78" s="45">
        <v>0</v>
      </c>
      <c r="L78" s="45">
        <v>0</v>
      </c>
    </row>
    <row r="79" spans="2:12" s="55" customFormat="1" ht="15" customHeight="1">
      <c r="B79" s="54"/>
      <c r="C79" s="59"/>
      <c r="D79" s="54">
        <v>312001</v>
      </c>
      <c r="E79" s="34" t="s">
        <v>69</v>
      </c>
      <c r="F79" s="45">
        <v>0</v>
      </c>
      <c r="G79" s="45">
        <v>2600</v>
      </c>
      <c r="H79" s="45">
        <v>3500</v>
      </c>
      <c r="I79" s="45">
        <v>1600</v>
      </c>
      <c r="J79" s="45">
        <v>4300</v>
      </c>
      <c r="K79" s="45">
        <v>4300</v>
      </c>
      <c r="L79" s="45">
        <v>4300</v>
      </c>
    </row>
    <row r="80" spans="2:12" s="55" customFormat="1" ht="15" customHeight="1">
      <c r="B80" s="54"/>
      <c r="C80" s="59"/>
      <c r="D80" s="54">
        <v>312001</v>
      </c>
      <c r="E80" s="34" t="s">
        <v>70</v>
      </c>
      <c r="F80" s="45">
        <v>26</v>
      </c>
      <c r="G80" s="45">
        <v>21.2</v>
      </c>
      <c r="H80" s="45">
        <v>21</v>
      </c>
      <c r="I80" s="45">
        <v>21</v>
      </c>
      <c r="J80" s="45">
        <v>21</v>
      </c>
      <c r="K80" s="45">
        <v>21</v>
      </c>
      <c r="L80" s="45">
        <v>21</v>
      </c>
    </row>
    <row r="81" spans="2:12" s="55" customFormat="1" ht="15" customHeight="1">
      <c r="B81" s="54"/>
      <c r="C81" s="59"/>
      <c r="D81" s="54">
        <v>312001</v>
      </c>
      <c r="E81" s="34" t="s">
        <v>233</v>
      </c>
      <c r="F81" s="45">
        <v>810</v>
      </c>
      <c r="G81" s="45">
        <v>0</v>
      </c>
      <c r="H81" s="45">
        <v>0</v>
      </c>
      <c r="I81" s="45">
        <v>970</v>
      </c>
      <c r="J81" s="45">
        <v>0</v>
      </c>
      <c r="K81" s="45">
        <v>0</v>
      </c>
      <c r="L81" s="45">
        <v>0</v>
      </c>
    </row>
    <row r="82" spans="2:12" s="55" customFormat="1" ht="15" customHeight="1">
      <c r="B82" s="54"/>
      <c r="C82" s="59"/>
      <c r="D82" s="54">
        <v>312001</v>
      </c>
      <c r="E82" s="34" t="s">
        <v>71</v>
      </c>
      <c r="F82" s="45">
        <v>3635.46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</row>
    <row r="83" spans="2:12" s="55" customFormat="1" ht="15" customHeight="1">
      <c r="B83" s="54"/>
      <c r="C83" s="59"/>
      <c r="D83" s="54">
        <v>312001</v>
      </c>
      <c r="E83" s="34" t="s">
        <v>72</v>
      </c>
      <c r="F83" s="45">
        <v>800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</row>
    <row r="84" spans="2:12" s="55" customFormat="1" ht="15" customHeight="1">
      <c r="B84" s="54"/>
      <c r="C84" s="59"/>
      <c r="D84" s="54">
        <v>312001</v>
      </c>
      <c r="E84" s="34" t="s">
        <v>73</v>
      </c>
      <c r="F84" s="45">
        <v>845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</row>
    <row r="85" spans="2:12" s="55" customFormat="1" ht="15" customHeight="1">
      <c r="B85" s="54"/>
      <c r="C85" s="59"/>
      <c r="D85" s="54">
        <v>312001</v>
      </c>
      <c r="E85" s="34" t="s">
        <v>74</v>
      </c>
      <c r="F85" s="45">
        <v>500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</row>
    <row r="86" spans="2:12" s="55" customFormat="1" ht="15" customHeight="1">
      <c r="B86" s="54"/>
      <c r="C86" s="59"/>
      <c r="D86" s="54">
        <v>312001</v>
      </c>
      <c r="E86" s="34" t="s">
        <v>75</v>
      </c>
      <c r="F86" s="45">
        <v>41470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</row>
    <row r="87" spans="2:12" s="55" customFormat="1" ht="15" customHeight="1">
      <c r="B87" s="54"/>
      <c r="C87" s="59"/>
      <c r="D87" s="54">
        <v>312001</v>
      </c>
      <c r="E87" s="34" t="s">
        <v>76</v>
      </c>
      <c r="F87" s="45">
        <v>1000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</row>
    <row r="88" spans="2:12" s="55" customFormat="1" ht="15" customHeight="1">
      <c r="B88" s="54"/>
      <c r="C88" s="59"/>
      <c r="D88" s="54">
        <v>312001</v>
      </c>
      <c r="E88" s="34" t="s">
        <v>77</v>
      </c>
      <c r="F88" s="45">
        <v>2000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</row>
    <row r="89" spans="2:12" s="55" customFormat="1" ht="15" customHeight="1">
      <c r="B89" s="54"/>
      <c r="C89" s="59"/>
      <c r="D89" s="54">
        <v>312001</v>
      </c>
      <c r="E89" s="34" t="s">
        <v>78</v>
      </c>
      <c r="F89" s="45">
        <v>455</v>
      </c>
      <c r="G89" s="45">
        <v>1439.2</v>
      </c>
      <c r="H89" s="45">
        <v>1000</v>
      </c>
      <c r="I89" s="45">
        <v>1800</v>
      </c>
      <c r="J89" s="45">
        <v>2160</v>
      </c>
      <c r="K89" s="45">
        <v>0</v>
      </c>
      <c r="L89" s="45">
        <v>0</v>
      </c>
    </row>
    <row r="90" spans="2:12" s="55" customFormat="1" ht="15" customHeight="1">
      <c r="B90" s="54"/>
      <c r="C90" s="59"/>
      <c r="D90" s="59">
        <v>312001</v>
      </c>
      <c r="E90" s="60" t="s">
        <v>239</v>
      </c>
      <c r="F90" s="61">
        <v>0</v>
      </c>
      <c r="G90" s="61">
        <v>13904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</row>
    <row r="91" spans="2:12" s="55" customFormat="1" ht="15" customHeight="1">
      <c r="B91" s="54"/>
      <c r="C91" s="59"/>
      <c r="D91" s="59">
        <v>312001</v>
      </c>
      <c r="E91" s="170" t="s">
        <v>238</v>
      </c>
      <c r="F91" s="61">
        <v>0</v>
      </c>
      <c r="G91" s="61">
        <v>15093.5</v>
      </c>
      <c r="H91" s="61">
        <v>0</v>
      </c>
      <c r="I91" s="61">
        <v>10000</v>
      </c>
      <c r="J91" s="61">
        <v>5000</v>
      </c>
      <c r="K91" s="61">
        <v>0</v>
      </c>
      <c r="L91" s="61">
        <v>0</v>
      </c>
    </row>
    <row r="92" spans="2:12" s="55" customFormat="1" ht="15" customHeight="1">
      <c r="B92" s="54"/>
      <c r="C92" s="59"/>
      <c r="D92" s="168">
        <v>312001</v>
      </c>
      <c r="E92" s="171" t="s">
        <v>250</v>
      </c>
      <c r="F92" s="169">
        <v>0</v>
      </c>
      <c r="G92" s="61">
        <v>1349.5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</row>
    <row r="93" spans="2:12" s="55" customFormat="1" ht="15" customHeight="1">
      <c r="B93" s="54"/>
      <c r="C93" s="59"/>
      <c r="D93" s="168">
        <v>312001</v>
      </c>
      <c r="E93" s="171" t="s">
        <v>254</v>
      </c>
      <c r="F93" s="169">
        <v>0</v>
      </c>
      <c r="G93" s="61">
        <v>0</v>
      </c>
      <c r="H93" s="61">
        <v>0</v>
      </c>
      <c r="I93" s="61">
        <v>1744</v>
      </c>
      <c r="J93" s="61">
        <v>0</v>
      </c>
      <c r="K93" s="61">
        <v>0</v>
      </c>
      <c r="L93" s="61">
        <v>0</v>
      </c>
    </row>
    <row r="94" spans="2:12" s="55" customFormat="1" ht="15" customHeight="1">
      <c r="B94" s="54"/>
      <c r="C94" s="59"/>
      <c r="D94" s="168">
        <v>312001</v>
      </c>
      <c r="E94" s="171" t="s">
        <v>255</v>
      </c>
      <c r="F94" s="169">
        <v>0</v>
      </c>
      <c r="G94" s="61">
        <v>0</v>
      </c>
      <c r="H94" s="61">
        <v>0</v>
      </c>
      <c r="I94" s="61">
        <v>52000</v>
      </c>
      <c r="J94" s="61">
        <v>0</v>
      </c>
      <c r="K94" s="61">
        <v>0</v>
      </c>
      <c r="L94" s="61">
        <v>0</v>
      </c>
    </row>
    <row r="95" spans="2:12" s="55" customFormat="1" ht="15" customHeight="1">
      <c r="B95" s="54"/>
      <c r="C95" s="59"/>
      <c r="D95" s="168">
        <v>312001</v>
      </c>
      <c r="E95" s="171" t="s">
        <v>251</v>
      </c>
      <c r="F95" s="169">
        <v>0</v>
      </c>
      <c r="G95" s="61">
        <v>674.57</v>
      </c>
      <c r="H95" s="61">
        <v>0</v>
      </c>
      <c r="I95" s="61">
        <v>340</v>
      </c>
      <c r="J95" s="61">
        <v>0</v>
      </c>
      <c r="K95" s="61">
        <v>0</v>
      </c>
      <c r="L95" s="61">
        <v>0</v>
      </c>
    </row>
    <row r="96" spans="2:12" s="55" customFormat="1" ht="15" customHeight="1">
      <c r="B96" s="54"/>
      <c r="C96" s="59"/>
      <c r="D96" s="168">
        <v>312001</v>
      </c>
      <c r="E96" s="171" t="s">
        <v>257</v>
      </c>
      <c r="F96" s="169">
        <v>0</v>
      </c>
      <c r="G96" s="61">
        <v>0</v>
      </c>
      <c r="H96" s="61">
        <v>0</v>
      </c>
      <c r="I96" s="61">
        <v>3480</v>
      </c>
      <c r="J96" s="61">
        <v>0</v>
      </c>
      <c r="K96" s="61">
        <v>0</v>
      </c>
      <c r="L96" s="61">
        <v>0</v>
      </c>
    </row>
    <row r="97" spans="2:12" s="55" customFormat="1" ht="15" customHeight="1">
      <c r="B97" s="54"/>
      <c r="C97" s="59"/>
      <c r="D97" s="168">
        <v>312001</v>
      </c>
      <c r="E97" s="171" t="s">
        <v>256</v>
      </c>
      <c r="F97" s="169">
        <v>0</v>
      </c>
      <c r="G97" s="61">
        <v>0</v>
      </c>
      <c r="H97" s="61">
        <v>0</v>
      </c>
      <c r="I97" s="61">
        <v>10533</v>
      </c>
      <c r="J97" s="61">
        <v>0</v>
      </c>
      <c r="K97" s="61">
        <v>0</v>
      </c>
      <c r="L97" s="61">
        <v>0</v>
      </c>
    </row>
    <row r="98" spans="2:12" s="55" customFormat="1" ht="15" customHeight="1">
      <c r="B98" s="54"/>
      <c r="C98" s="59"/>
      <c r="D98" s="168">
        <v>312002</v>
      </c>
      <c r="E98" s="171" t="s">
        <v>240</v>
      </c>
      <c r="F98" s="169">
        <v>0</v>
      </c>
      <c r="G98" s="61">
        <v>2361.92</v>
      </c>
      <c r="H98" s="61">
        <v>2000</v>
      </c>
      <c r="I98" s="61">
        <v>2000</v>
      </c>
      <c r="J98" s="61">
        <v>0</v>
      </c>
      <c r="K98" s="61">
        <v>0</v>
      </c>
      <c r="L98" s="61">
        <v>0</v>
      </c>
    </row>
    <row r="99" spans="1:12" s="38" customFormat="1" ht="18" customHeight="1">
      <c r="A99" s="12"/>
      <c r="B99" s="226" t="s">
        <v>79</v>
      </c>
      <c r="C99" s="227"/>
      <c r="D99" s="227"/>
      <c r="E99" s="198"/>
      <c r="F99" s="228">
        <v>1132346.31</v>
      </c>
      <c r="G99" s="228">
        <f>SUM(G23+G30+G36+G41+G46+G52+G58)</f>
        <v>1222049.1199999999</v>
      </c>
      <c r="H99" s="228">
        <v>1251766</v>
      </c>
      <c r="I99" s="228">
        <v>1482473</v>
      </c>
      <c r="J99" s="228">
        <f>SUM(J23+J30+J36+J41+J46+J52+J58)</f>
        <v>1403558</v>
      </c>
      <c r="K99" s="228">
        <f>SUM(K23+K30+K36+K41+K46+K52+K58)</f>
        <v>1410898</v>
      </c>
      <c r="L99" s="228">
        <f>SUM(L23+L30+L36+L41+L46+L52+L58)</f>
        <v>1462898</v>
      </c>
    </row>
    <row r="100" spans="1:12" s="6" customFormat="1" ht="15" customHeight="1">
      <c r="A100" s="12"/>
      <c r="B100" s="56"/>
      <c r="C100" s="56"/>
      <c r="D100" s="56"/>
      <c r="E100" s="34"/>
      <c r="F100" s="51"/>
      <c r="G100" s="51"/>
      <c r="H100" s="51"/>
      <c r="I100" s="51"/>
      <c r="J100" s="51"/>
      <c r="K100" s="51"/>
      <c r="L100" s="52"/>
    </row>
    <row r="101" spans="1:12" s="38" customFormat="1" ht="15.75">
      <c r="A101" s="12"/>
      <c r="B101" s="226" t="s">
        <v>80</v>
      </c>
      <c r="C101" s="227"/>
      <c r="D101" s="227"/>
      <c r="E101" s="229"/>
      <c r="F101" s="228">
        <v>77375.62</v>
      </c>
      <c r="G101" s="228">
        <f>SUM(G102:G107)</f>
        <v>4393.72</v>
      </c>
      <c r="H101" s="228">
        <f>SUM(H102:H106)</f>
        <v>0</v>
      </c>
      <c r="I101" s="228">
        <f>SUM(I102:I107)</f>
        <v>6673</v>
      </c>
      <c r="J101" s="228">
        <f>SUM(J102:J106)</f>
        <v>0</v>
      </c>
      <c r="K101" s="228">
        <f>SUM(K102:K106)</f>
        <v>0</v>
      </c>
      <c r="L101" s="228">
        <f>SUM(L102:L106)</f>
        <v>0</v>
      </c>
    </row>
    <row r="102" spans="2:12" s="6" customFormat="1" ht="15">
      <c r="B102" s="27"/>
      <c r="C102" s="59"/>
      <c r="D102" s="59">
        <v>233001</v>
      </c>
      <c r="E102" s="60" t="s">
        <v>81</v>
      </c>
      <c r="F102" s="61">
        <v>396</v>
      </c>
      <c r="G102" s="61">
        <v>0</v>
      </c>
      <c r="H102" s="61">
        <v>0</v>
      </c>
      <c r="I102" s="61">
        <v>620</v>
      </c>
      <c r="J102" s="61">
        <v>0</v>
      </c>
      <c r="K102" s="61">
        <v>0</v>
      </c>
      <c r="L102" s="61">
        <v>0</v>
      </c>
    </row>
    <row r="103" spans="2:12" s="6" customFormat="1" ht="15">
      <c r="B103" s="27"/>
      <c r="C103" s="59"/>
      <c r="D103" s="59">
        <v>239002</v>
      </c>
      <c r="E103" s="60" t="s">
        <v>258</v>
      </c>
      <c r="F103" s="61">
        <v>0</v>
      </c>
      <c r="G103" s="61">
        <v>0</v>
      </c>
      <c r="H103" s="61">
        <v>0</v>
      </c>
      <c r="I103" s="61">
        <v>2377</v>
      </c>
      <c r="J103" s="61">
        <v>0</v>
      </c>
      <c r="K103" s="61">
        <v>0</v>
      </c>
      <c r="L103" s="61">
        <v>0</v>
      </c>
    </row>
    <row r="104" spans="2:12" s="6" customFormat="1" ht="15">
      <c r="B104" s="27"/>
      <c r="C104" s="23"/>
      <c r="D104" s="23">
        <v>321</v>
      </c>
      <c r="E104" s="60" t="s">
        <v>82</v>
      </c>
      <c r="F104" s="61">
        <v>3170</v>
      </c>
      <c r="G104" s="61">
        <v>4393.72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</row>
    <row r="105" spans="1:12" s="6" customFormat="1" ht="15.75">
      <c r="A105" s="12"/>
      <c r="B105" s="56"/>
      <c r="C105" s="59"/>
      <c r="D105" s="59">
        <v>322001</v>
      </c>
      <c r="E105" s="60" t="s">
        <v>224</v>
      </c>
      <c r="F105" s="61">
        <v>9600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</row>
    <row r="106" spans="1:12" s="6" customFormat="1" ht="15.75">
      <c r="A106" s="12"/>
      <c r="B106" s="56"/>
      <c r="C106" s="59"/>
      <c r="D106" s="59">
        <v>322001</v>
      </c>
      <c r="E106" s="60" t="s">
        <v>83</v>
      </c>
      <c r="F106" s="61">
        <v>64209.62</v>
      </c>
      <c r="G106" s="61">
        <v>0</v>
      </c>
      <c r="H106" s="61">
        <v>0</v>
      </c>
      <c r="I106" s="61">
        <v>3676</v>
      </c>
      <c r="J106" s="61">
        <v>0</v>
      </c>
      <c r="K106" s="61">
        <v>0</v>
      </c>
      <c r="L106" s="61">
        <v>0</v>
      </c>
    </row>
    <row r="107" spans="1:12" s="6" customFormat="1" ht="15.75">
      <c r="A107" s="12"/>
      <c r="B107" s="56"/>
      <c r="C107" s="59"/>
      <c r="D107" s="59"/>
      <c r="E107" s="60"/>
      <c r="F107" s="61"/>
      <c r="G107" s="61"/>
      <c r="H107" s="61"/>
      <c r="I107" s="61"/>
      <c r="J107" s="61"/>
      <c r="K107" s="61"/>
      <c r="L107" s="61"/>
    </row>
    <row r="108" spans="1:12" s="6" customFormat="1" ht="14.25" customHeight="1">
      <c r="A108" s="12"/>
      <c r="B108" s="56"/>
      <c r="C108" s="56"/>
      <c r="D108" s="56"/>
      <c r="E108" s="50"/>
      <c r="F108" s="51"/>
      <c r="G108" s="51"/>
      <c r="H108" s="51"/>
      <c r="I108" s="51"/>
      <c r="J108" s="51"/>
      <c r="K108" s="51"/>
      <c r="L108" s="52"/>
    </row>
    <row r="109" spans="1:12" s="38" customFormat="1" ht="15.75">
      <c r="A109" s="12"/>
      <c r="B109" s="230" t="s">
        <v>84</v>
      </c>
      <c r="C109" s="230"/>
      <c r="D109" s="230"/>
      <c r="E109" s="231"/>
      <c r="F109" s="232">
        <v>44887.35</v>
      </c>
      <c r="G109" s="232">
        <f>SUM(G110:G112)</f>
        <v>48577.78</v>
      </c>
      <c r="H109" s="232">
        <f>SUM(H110:H113)</f>
        <v>5136</v>
      </c>
      <c r="I109" s="232">
        <f>SUM(I110:I113)</f>
        <v>71082</v>
      </c>
      <c r="J109" s="232">
        <f>SUM(J110:J113)</f>
        <v>0</v>
      </c>
      <c r="K109" s="232">
        <f>SUM(K110:K113)</f>
        <v>0</v>
      </c>
      <c r="L109" s="232">
        <f>SUM(L110:L113)</f>
        <v>0</v>
      </c>
    </row>
    <row r="110" spans="1:12" s="6" customFormat="1" ht="15" customHeight="1">
      <c r="A110" s="12"/>
      <c r="B110" s="62"/>
      <c r="C110" s="23"/>
      <c r="D110" s="23">
        <v>453</v>
      </c>
      <c r="E110" s="60" t="s">
        <v>85</v>
      </c>
      <c r="F110" s="45">
        <v>43327.83</v>
      </c>
      <c r="G110" s="45">
        <v>42219.93</v>
      </c>
      <c r="H110" s="45">
        <v>0</v>
      </c>
      <c r="I110" s="45">
        <v>22322</v>
      </c>
      <c r="J110" s="45">
        <v>0</v>
      </c>
      <c r="K110" s="45">
        <v>0</v>
      </c>
      <c r="L110" s="45">
        <v>0</v>
      </c>
    </row>
    <row r="111" spans="1:12" s="6" customFormat="1" ht="15" customHeight="1">
      <c r="A111" s="12"/>
      <c r="B111" s="62"/>
      <c r="C111" s="23"/>
      <c r="D111" s="23">
        <v>453</v>
      </c>
      <c r="E111" s="60" t="s">
        <v>86</v>
      </c>
      <c r="F111" s="45">
        <v>1559.52</v>
      </c>
      <c r="G111" s="45">
        <v>157.85</v>
      </c>
      <c r="H111" s="45">
        <v>0</v>
      </c>
      <c r="I111" s="35">
        <v>64</v>
      </c>
      <c r="J111" s="45">
        <v>0</v>
      </c>
      <c r="K111" s="45">
        <v>0</v>
      </c>
      <c r="L111" s="45">
        <v>0</v>
      </c>
    </row>
    <row r="112" spans="1:12" s="6" customFormat="1" ht="15" customHeight="1">
      <c r="A112" s="12"/>
      <c r="B112" s="62"/>
      <c r="C112" s="23"/>
      <c r="D112" s="23">
        <v>454</v>
      </c>
      <c r="E112" s="60" t="s">
        <v>87</v>
      </c>
      <c r="F112" s="45">
        <v>0</v>
      </c>
      <c r="G112" s="45">
        <v>6200</v>
      </c>
      <c r="H112" s="45">
        <v>5136</v>
      </c>
      <c r="I112" s="45">
        <v>2696</v>
      </c>
      <c r="J112" s="45">
        <v>0</v>
      </c>
      <c r="K112" s="45">
        <v>0</v>
      </c>
      <c r="L112" s="45">
        <v>0</v>
      </c>
    </row>
    <row r="113" spans="1:12" s="6" customFormat="1" ht="17.25" customHeight="1">
      <c r="A113" s="12"/>
      <c r="B113" s="62"/>
      <c r="C113" s="23"/>
      <c r="D113" s="59">
        <v>513002</v>
      </c>
      <c r="E113" s="60" t="s">
        <v>259</v>
      </c>
      <c r="F113" s="45">
        <v>0</v>
      </c>
      <c r="G113" s="45">
        <v>0</v>
      </c>
      <c r="H113" s="45">
        <v>0</v>
      </c>
      <c r="I113" s="45">
        <v>46000</v>
      </c>
      <c r="J113" s="45">
        <v>0</v>
      </c>
      <c r="K113" s="45">
        <v>0</v>
      </c>
      <c r="L113" s="45">
        <v>0</v>
      </c>
    </row>
    <row r="114" spans="1:12" s="6" customFormat="1" ht="18" customHeight="1">
      <c r="A114" s="12"/>
      <c r="B114" s="62"/>
      <c r="C114" s="62"/>
      <c r="D114" s="62"/>
      <c r="E114" s="60"/>
      <c r="F114" s="51"/>
      <c r="G114" s="51"/>
      <c r="H114" s="51"/>
      <c r="I114" s="51"/>
      <c r="J114" s="51"/>
      <c r="K114" s="51"/>
      <c r="L114" s="51"/>
    </row>
    <row r="115" spans="1:12" s="6" customFormat="1" ht="21" customHeight="1">
      <c r="A115" s="12"/>
      <c r="B115" s="63" t="s">
        <v>88</v>
      </c>
      <c r="C115" s="56"/>
      <c r="D115" s="56"/>
      <c r="E115" s="34"/>
      <c r="F115" s="45"/>
      <c r="G115" s="45"/>
      <c r="H115" s="45"/>
      <c r="I115" s="51"/>
      <c r="J115" s="51"/>
      <c r="K115" s="51"/>
      <c r="L115" s="52"/>
    </row>
    <row r="116" spans="1:12" s="6" customFormat="1" ht="15.75">
      <c r="A116" s="12"/>
      <c r="B116" s="56" t="s">
        <v>89</v>
      </c>
      <c r="C116" s="56"/>
      <c r="D116" s="56"/>
      <c r="E116" s="34"/>
      <c r="F116" s="51">
        <v>1132346.31</v>
      </c>
      <c r="G116" s="51">
        <v>1222049.12</v>
      </c>
      <c r="H116" s="51">
        <v>1251766</v>
      </c>
      <c r="I116" s="51">
        <v>1482473</v>
      </c>
      <c r="J116" s="51">
        <v>1403558</v>
      </c>
      <c r="K116" s="51">
        <v>1410898</v>
      </c>
      <c r="L116" s="52">
        <v>1462898</v>
      </c>
    </row>
    <row r="117" spans="1:12" s="6" customFormat="1" ht="15.75">
      <c r="A117" s="12"/>
      <c r="B117" s="56" t="s">
        <v>90</v>
      </c>
      <c r="C117" s="56"/>
      <c r="D117" s="56"/>
      <c r="E117" s="34"/>
      <c r="F117" s="51">
        <v>77375.62</v>
      </c>
      <c r="G117" s="51">
        <v>4393.72</v>
      </c>
      <c r="H117" s="51">
        <v>0</v>
      </c>
      <c r="I117" s="51">
        <v>6673</v>
      </c>
      <c r="J117" s="51">
        <v>0</v>
      </c>
      <c r="K117" s="51">
        <v>0</v>
      </c>
      <c r="L117" s="52">
        <v>0</v>
      </c>
    </row>
    <row r="118" spans="1:12" ht="15.75">
      <c r="A118" s="18"/>
      <c r="B118" s="64" t="s">
        <v>91</v>
      </c>
      <c r="C118" s="64"/>
      <c r="D118" s="64"/>
      <c r="E118" s="65"/>
      <c r="F118" s="66">
        <v>44887.35</v>
      </c>
      <c r="G118" s="66">
        <v>48577.78</v>
      </c>
      <c r="H118" s="66">
        <v>5136</v>
      </c>
      <c r="I118" s="66">
        <v>71082</v>
      </c>
      <c r="J118" s="66">
        <v>0</v>
      </c>
      <c r="K118" s="66">
        <v>0</v>
      </c>
      <c r="L118" s="67">
        <v>0</v>
      </c>
    </row>
    <row r="119" spans="1:12" s="68" customFormat="1" ht="21" customHeight="1">
      <c r="A119" s="18"/>
      <c r="B119" s="210" t="s">
        <v>92</v>
      </c>
      <c r="C119" s="211"/>
      <c r="D119" s="211"/>
      <c r="E119" s="212"/>
      <c r="F119" s="213">
        <v>1254609.28</v>
      </c>
      <c r="G119" s="213">
        <v>1275020.62</v>
      </c>
      <c r="H119" s="213">
        <v>1256902</v>
      </c>
      <c r="I119" s="214">
        <v>1560228</v>
      </c>
      <c r="J119" s="214">
        <v>1403558</v>
      </c>
      <c r="K119" s="214">
        <v>1410898</v>
      </c>
      <c r="L119" s="215">
        <v>1462898</v>
      </c>
    </row>
    <row r="120" spans="2:12" ht="12" customHeight="1">
      <c r="B120" s="69"/>
      <c r="C120" s="70"/>
      <c r="D120" s="70"/>
      <c r="E120" s="9"/>
      <c r="F120" s="71"/>
      <c r="G120" s="71"/>
      <c r="H120" s="71"/>
      <c r="I120" s="71"/>
      <c r="J120" s="71"/>
      <c r="K120" s="71"/>
      <c r="L120" s="72"/>
    </row>
    <row r="121" spans="2:12" ht="15" customHeight="1" hidden="1">
      <c r="B121" s="69"/>
      <c r="C121" s="70"/>
      <c r="D121" s="70"/>
      <c r="E121" s="9"/>
      <c r="F121" s="71"/>
      <c r="G121" s="71"/>
      <c r="H121" s="71"/>
      <c r="I121" s="71"/>
      <c r="J121" s="71"/>
      <c r="K121" s="71"/>
      <c r="L121" s="72"/>
    </row>
    <row r="122" spans="2:12" ht="15" hidden="1">
      <c r="B122" s="73"/>
      <c r="C122" s="73"/>
      <c r="D122" s="73"/>
      <c r="E122" s="74"/>
      <c r="F122" s="75"/>
      <c r="G122" s="75"/>
      <c r="H122" s="75"/>
      <c r="I122" s="75"/>
      <c r="J122" s="75"/>
      <c r="K122" s="75"/>
      <c r="L122" s="76"/>
    </row>
    <row r="123" spans="1:12" s="77" customFormat="1" ht="21" customHeight="1">
      <c r="A123" s="12"/>
      <c r="B123" s="203" t="s">
        <v>93</v>
      </c>
      <c r="C123" s="204"/>
      <c r="D123" s="205"/>
      <c r="E123" s="206"/>
      <c r="F123" s="207"/>
      <c r="G123" s="207"/>
      <c r="H123" s="207"/>
      <c r="I123" s="208"/>
      <c r="J123" s="208"/>
      <c r="K123" s="208"/>
      <c r="L123" s="209"/>
    </row>
    <row r="124" spans="1:12" ht="21" customHeight="1">
      <c r="A124" s="12"/>
      <c r="B124" s="13" t="s">
        <v>3</v>
      </c>
      <c r="C124" s="14"/>
      <c r="D124" s="14"/>
      <c r="E124" s="15"/>
      <c r="F124" s="78">
        <v>2021</v>
      </c>
      <c r="G124" s="78">
        <v>2022</v>
      </c>
      <c r="H124" s="78">
        <v>2023</v>
      </c>
      <c r="I124" s="16">
        <v>2023</v>
      </c>
      <c r="J124" s="16">
        <v>2024</v>
      </c>
      <c r="K124" s="16">
        <v>2025</v>
      </c>
      <c r="L124" s="16">
        <v>2026</v>
      </c>
    </row>
    <row r="125" spans="1:12" ht="48.75" customHeight="1">
      <c r="A125" s="12"/>
      <c r="B125" s="39" t="s">
        <v>15</v>
      </c>
      <c r="C125" s="40" t="s">
        <v>16</v>
      </c>
      <c r="D125" s="40" t="s">
        <v>94</v>
      </c>
      <c r="E125" s="39" t="s">
        <v>18</v>
      </c>
      <c r="F125" s="22" t="s">
        <v>230</v>
      </c>
      <c r="G125" s="22" t="s">
        <v>243</v>
      </c>
      <c r="H125" s="22" t="s">
        <v>244</v>
      </c>
      <c r="I125" s="22" t="s">
        <v>245</v>
      </c>
      <c r="J125" s="22" t="s">
        <v>231</v>
      </c>
      <c r="K125" s="22" t="s">
        <v>246</v>
      </c>
      <c r="L125" s="22" t="s">
        <v>252</v>
      </c>
    </row>
    <row r="126" spans="1:12" s="79" customFormat="1" ht="15.75">
      <c r="A126" s="41"/>
      <c r="B126" s="258" t="s">
        <v>95</v>
      </c>
      <c r="C126" s="259"/>
      <c r="D126" s="259"/>
      <c r="E126" s="260"/>
      <c r="F126" s="261">
        <v>204254.24</v>
      </c>
      <c r="G126" s="261">
        <f aca="true" t="shared" si="6" ref="G126:L126">SUM(G127+G128+G129+G130+G135+G147+G153+G158+G160+G171)</f>
        <v>251218.49999999997</v>
      </c>
      <c r="H126" s="261">
        <f t="shared" si="6"/>
        <v>254350</v>
      </c>
      <c r="I126" s="262">
        <f t="shared" si="6"/>
        <v>296691</v>
      </c>
      <c r="J126" s="262">
        <f t="shared" si="6"/>
        <v>290300</v>
      </c>
      <c r="K126" s="262">
        <f t="shared" si="6"/>
        <v>281300</v>
      </c>
      <c r="L126" s="262">
        <f t="shared" si="6"/>
        <v>281300</v>
      </c>
    </row>
    <row r="127" spans="1:12" s="86" customFormat="1" ht="15">
      <c r="A127" s="80"/>
      <c r="B127" s="81"/>
      <c r="C127" s="82">
        <v>610</v>
      </c>
      <c r="D127" s="82"/>
      <c r="E127" s="83" t="s">
        <v>96</v>
      </c>
      <c r="F127" s="84">
        <v>98637.11</v>
      </c>
      <c r="G127" s="84">
        <v>112172.64</v>
      </c>
      <c r="H127" s="84">
        <v>123000</v>
      </c>
      <c r="I127" s="85">
        <v>123000</v>
      </c>
      <c r="J127" s="85">
        <v>137000</v>
      </c>
      <c r="K127" s="85">
        <v>137000</v>
      </c>
      <c r="L127" s="85">
        <v>137000</v>
      </c>
    </row>
    <row r="128" spans="1:12" s="86" customFormat="1" ht="15">
      <c r="A128" s="80"/>
      <c r="B128" s="87"/>
      <c r="C128" s="88">
        <v>620</v>
      </c>
      <c r="D128" s="88"/>
      <c r="E128" s="83" t="s">
        <v>97</v>
      </c>
      <c r="F128" s="84">
        <v>37060.09</v>
      </c>
      <c r="G128" s="84">
        <v>45195.58</v>
      </c>
      <c r="H128" s="84">
        <v>46650</v>
      </c>
      <c r="I128" s="84">
        <v>46650</v>
      </c>
      <c r="J128" s="84">
        <v>47800</v>
      </c>
      <c r="K128" s="84">
        <v>47800</v>
      </c>
      <c r="L128" s="84">
        <v>47800</v>
      </c>
    </row>
    <row r="129" spans="1:12" s="86" customFormat="1" ht="15">
      <c r="A129" s="80"/>
      <c r="B129" s="87"/>
      <c r="C129" s="82">
        <v>631</v>
      </c>
      <c r="D129" s="82"/>
      <c r="E129" s="87" t="s">
        <v>98</v>
      </c>
      <c r="F129" s="89">
        <v>2409.42</v>
      </c>
      <c r="G129" s="89">
        <v>418.19</v>
      </c>
      <c r="H129" s="89">
        <v>1500</v>
      </c>
      <c r="I129" s="89">
        <v>1500</v>
      </c>
      <c r="J129" s="89">
        <v>1500</v>
      </c>
      <c r="K129" s="89">
        <v>1500</v>
      </c>
      <c r="L129" s="89">
        <v>1500</v>
      </c>
    </row>
    <row r="130" spans="1:12" s="86" customFormat="1" ht="15">
      <c r="A130" s="80"/>
      <c r="B130" s="87"/>
      <c r="C130" s="82">
        <v>632</v>
      </c>
      <c r="D130" s="82"/>
      <c r="E130" s="87" t="s">
        <v>99</v>
      </c>
      <c r="F130" s="89">
        <v>18608.34</v>
      </c>
      <c r="G130" s="89">
        <f aca="true" t="shared" si="7" ref="G130:L130">SUM(G131:G134)</f>
        <v>27754.64</v>
      </c>
      <c r="H130" s="89">
        <f t="shared" si="7"/>
        <v>32500</v>
      </c>
      <c r="I130" s="89">
        <f t="shared" si="7"/>
        <v>36200</v>
      </c>
      <c r="J130" s="89">
        <f t="shared" si="7"/>
        <v>36200</v>
      </c>
      <c r="K130" s="89">
        <f t="shared" si="7"/>
        <v>36200</v>
      </c>
      <c r="L130" s="89">
        <f t="shared" si="7"/>
        <v>36200</v>
      </c>
    </row>
    <row r="131" spans="1:12" ht="15">
      <c r="A131" s="12"/>
      <c r="B131" s="34"/>
      <c r="C131" s="54"/>
      <c r="D131" s="54">
        <v>632001</v>
      </c>
      <c r="E131" s="90" t="s">
        <v>100</v>
      </c>
      <c r="F131" s="91">
        <v>16326.94</v>
      </c>
      <c r="G131" s="91">
        <v>25677.97</v>
      </c>
      <c r="H131" s="91">
        <v>30000</v>
      </c>
      <c r="I131" s="91">
        <v>34000</v>
      </c>
      <c r="J131" s="91">
        <v>34000</v>
      </c>
      <c r="K131" s="91">
        <v>34000</v>
      </c>
      <c r="L131" s="91">
        <v>34000</v>
      </c>
    </row>
    <row r="132" spans="1:12" ht="15">
      <c r="A132" s="12"/>
      <c r="B132" s="34"/>
      <c r="C132" s="54"/>
      <c r="D132" s="54">
        <v>632002</v>
      </c>
      <c r="E132" s="90" t="s">
        <v>101</v>
      </c>
      <c r="F132" s="91">
        <v>208.39</v>
      </c>
      <c r="G132" s="91">
        <v>172.92</v>
      </c>
      <c r="H132" s="91">
        <v>200</v>
      </c>
      <c r="I132" s="91">
        <v>200</v>
      </c>
      <c r="J132" s="91">
        <v>200</v>
      </c>
      <c r="K132" s="91">
        <v>200</v>
      </c>
      <c r="L132" s="91">
        <v>200</v>
      </c>
    </row>
    <row r="133" spans="1:12" ht="15">
      <c r="A133" s="12"/>
      <c r="B133" s="34"/>
      <c r="C133" s="54"/>
      <c r="D133" s="54">
        <v>632003</v>
      </c>
      <c r="E133" s="90" t="s">
        <v>102</v>
      </c>
      <c r="F133" s="91">
        <v>518.67</v>
      </c>
      <c r="G133" s="91">
        <v>695.34</v>
      </c>
      <c r="H133" s="91">
        <v>800</v>
      </c>
      <c r="I133" s="91">
        <v>800</v>
      </c>
      <c r="J133" s="91">
        <v>800</v>
      </c>
      <c r="K133" s="91">
        <v>800</v>
      </c>
      <c r="L133" s="91">
        <v>800</v>
      </c>
    </row>
    <row r="134" spans="1:12" ht="15">
      <c r="A134" s="12"/>
      <c r="B134" s="34"/>
      <c r="C134" s="54"/>
      <c r="D134" s="54">
        <v>632005</v>
      </c>
      <c r="E134" s="90" t="s">
        <v>103</v>
      </c>
      <c r="F134" s="91">
        <v>1554.34</v>
      </c>
      <c r="G134" s="91">
        <v>1208.41</v>
      </c>
      <c r="H134" s="91">
        <v>1500</v>
      </c>
      <c r="I134" s="91">
        <v>1200</v>
      </c>
      <c r="J134" s="91">
        <v>1200</v>
      </c>
      <c r="K134" s="91">
        <v>1200</v>
      </c>
      <c r="L134" s="91">
        <v>1200</v>
      </c>
    </row>
    <row r="135" spans="1:12" s="86" customFormat="1" ht="15">
      <c r="A135" s="80"/>
      <c r="B135" s="87"/>
      <c r="C135" s="88">
        <v>633</v>
      </c>
      <c r="D135" s="88"/>
      <c r="E135" s="83" t="s">
        <v>104</v>
      </c>
      <c r="F135" s="84">
        <v>9548.93</v>
      </c>
      <c r="G135" s="84">
        <f aca="true" t="shared" si="8" ref="G135:L135">SUM(G136:G146)</f>
        <v>9086</v>
      </c>
      <c r="H135" s="84">
        <f t="shared" si="8"/>
        <v>10600</v>
      </c>
      <c r="I135" s="84">
        <f t="shared" si="8"/>
        <v>12900</v>
      </c>
      <c r="J135" s="84">
        <f t="shared" si="8"/>
        <v>11150</v>
      </c>
      <c r="K135" s="84">
        <f t="shared" si="8"/>
        <v>11150</v>
      </c>
      <c r="L135" s="84">
        <f t="shared" si="8"/>
        <v>11150</v>
      </c>
    </row>
    <row r="136" spans="1:12" ht="15">
      <c r="A136" s="12"/>
      <c r="B136" s="34"/>
      <c r="C136" s="54"/>
      <c r="D136" s="54">
        <v>633001</v>
      </c>
      <c r="E136" s="90" t="s">
        <v>105</v>
      </c>
      <c r="F136" s="91">
        <v>0</v>
      </c>
      <c r="G136" s="91">
        <v>163.98</v>
      </c>
      <c r="H136" s="91">
        <v>0</v>
      </c>
      <c r="I136" s="91">
        <v>120</v>
      </c>
      <c r="J136" s="91">
        <v>0</v>
      </c>
      <c r="K136" s="91">
        <v>0</v>
      </c>
      <c r="L136" s="91">
        <v>0</v>
      </c>
    </row>
    <row r="137" spans="1:12" ht="15">
      <c r="A137" s="12"/>
      <c r="B137" s="34"/>
      <c r="C137" s="54"/>
      <c r="D137" s="54">
        <v>633002</v>
      </c>
      <c r="E137" s="34" t="s">
        <v>106</v>
      </c>
      <c r="F137" s="92">
        <v>326.6</v>
      </c>
      <c r="G137" s="92">
        <v>9.99</v>
      </c>
      <c r="H137" s="92">
        <v>500</v>
      </c>
      <c r="I137" s="92">
        <v>2000</v>
      </c>
      <c r="J137" s="92">
        <v>500</v>
      </c>
      <c r="K137" s="92">
        <v>500</v>
      </c>
      <c r="L137" s="92">
        <v>500</v>
      </c>
    </row>
    <row r="138" spans="1:12" ht="15">
      <c r="A138" s="12"/>
      <c r="B138" s="34"/>
      <c r="C138" s="54"/>
      <c r="D138" s="54">
        <v>633003</v>
      </c>
      <c r="E138" s="34" t="s">
        <v>260</v>
      </c>
      <c r="F138" s="92">
        <v>0</v>
      </c>
      <c r="G138" s="92">
        <v>0</v>
      </c>
      <c r="H138" s="92">
        <v>0</v>
      </c>
      <c r="I138" s="92">
        <v>180</v>
      </c>
      <c r="J138" s="92">
        <v>0</v>
      </c>
      <c r="K138" s="92">
        <v>0</v>
      </c>
      <c r="L138" s="92">
        <v>0</v>
      </c>
    </row>
    <row r="139" spans="1:12" ht="15">
      <c r="A139" s="12"/>
      <c r="B139" s="34"/>
      <c r="C139" s="54"/>
      <c r="D139" s="54">
        <v>633004</v>
      </c>
      <c r="E139" s="34" t="s">
        <v>107</v>
      </c>
      <c r="F139" s="92">
        <v>783.58</v>
      </c>
      <c r="G139" s="92">
        <v>958.99</v>
      </c>
      <c r="H139" s="92">
        <v>700</v>
      </c>
      <c r="I139" s="92">
        <v>700</v>
      </c>
      <c r="J139" s="92">
        <v>1000</v>
      </c>
      <c r="K139" s="92">
        <v>1000</v>
      </c>
      <c r="L139" s="92">
        <v>1000</v>
      </c>
    </row>
    <row r="140" spans="1:12" ht="15">
      <c r="A140" s="12"/>
      <c r="B140" s="34"/>
      <c r="C140" s="54"/>
      <c r="D140" s="54">
        <v>633006</v>
      </c>
      <c r="E140" s="34" t="s">
        <v>108</v>
      </c>
      <c r="F140" s="92">
        <v>6718.56</v>
      </c>
      <c r="G140" s="92">
        <v>5660.41</v>
      </c>
      <c r="H140" s="92">
        <v>7000</v>
      </c>
      <c r="I140" s="92">
        <v>7000</v>
      </c>
      <c r="J140" s="92">
        <v>7000</v>
      </c>
      <c r="K140" s="92">
        <v>7000</v>
      </c>
      <c r="L140" s="92">
        <v>7000</v>
      </c>
    </row>
    <row r="141" spans="1:12" ht="15">
      <c r="A141" s="12"/>
      <c r="B141" s="34"/>
      <c r="C141" s="54"/>
      <c r="D141" s="54">
        <v>633009</v>
      </c>
      <c r="E141" s="34" t="s">
        <v>109</v>
      </c>
      <c r="F141" s="92">
        <v>488.58</v>
      </c>
      <c r="G141" s="92">
        <v>1003.34</v>
      </c>
      <c r="H141" s="92">
        <v>700</v>
      </c>
      <c r="I141" s="92">
        <v>700</v>
      </c>
      <c r="J141" s="92">
        <v>300</v>
      </c>
      <c r="K141" s="92">
        <v>300</v>
      </c>
      <c r="L141" s="92">
        <v>300</v>
      </c>
    </row>
    <row r="142" spans="1:12" ht="15">
      <c r="A142" s="12"/>
      <c r="B142" s="34"/>
      <c r="C142" s="54"/>
      <c r="D142" s="54">
        <v>633010</v>
      </c>
      <c r="E142" s="34" t="s">
        <v>110</v>
      </c>
      <c r="F142" s="92">
        <v>74.72</v>
      </c>
      <c r="G142" s="92">
        <v>0</v>
      </c>
      <c r="H142" s="92">
        <v>100</v>
      </c>
      <c r="I142" s="92">
        <v>100</v>
      </c>
      <c r="J142" s="92">
        <v>200</v>
      </c>
      <c r="K142" s="92">
        <v>200</v>
      </c>
      <c r="L142" s="92">
        <v>200</v>
      </c>
    </row>
    <row r="143" spans="1:12" ht="15">
      <c r="A143" s="12"/>
      <c r="B143" s="34"/>
      <c r="C143" s="54"/>
      <c r="D143" s="54">
        <v>633011</v>
      </c>
      <c r="E143" s="34" t="s">
        <v>111</v>
      </c>
      <c r="F143" s="92">
        <v>155.22</v>
      </c>
      <c r="G143" s="92">
        <v>132</v>
      </c>
      <c r="H143" s="92">
        <v>200</v>
      </c>
      <c r="I143" s="92">
        <v>200</v>
      </c>
      <c r="J143" s="92">
        <v>200</v>
      </c>
      <c r="K143" s="92">
        <v>200</v>
      </c>
      <c r="L143" s="92">
        <v>200</v>
      </c>
    </row>
    <row r="144" spans="1:12" ht="15">
      <c r="A144" s="12"/>
      <c r="B144" s="34"/>
      <c r="C144" s="54"/>
      <c r="D144" s="54">
        <v>633013</v>
      </c>
      <c r="E144" s="34" t="s">
        <v>112</v>
      </c>
      <c r="F144" s="92">
        <v>209.77</v>
      </c>
      <c r="G144" s="92">
        <v>242.28</v>
      </c>
      <c r="H144" s="92">
        <v>200</v>
      </c>
      <c r="I144" s="92">
        <v>200</v>
      </c>
      <c r="J144" s="92">
        <v>250</v>
      </c>
      <c r="K144" s="92">
        <v>250</v>
      </c>
      <c r="L144" s="92">
        <v>250</v>
      </c>
    </row>
    <row r="145" spans="1:12" ht="15">
      <c r="A145" s="12"/>
      <c r="B145" s="34"/>
      <c r="C145" s="54"/>
      <c r="D145" s="54">
        <v>633016</v>
      </c>
      <c r="E145" s="34" t="s">
        <v>113</v>
      </c>
      <c r="F145" s="92">
        <v>211.9</v>
      </c>
      <c r="G145" s="92">
        <v>915.01</v>
      </c>
      <c r="H145" s="92">
        <v>1000</v>
      </c>
      <c r="I145" s="92">
        <v>1000</v>
      </c>
      <c r="J145" s="92">
        <v>1200</v>
      </c>
      <c r="K145" s="92">
        <v>1200</v>
      </c>
      <c r="L145" s="92">
        <v>1200</v>
      </c>
    </row>
    <row r="146" spans="1:12" ht="15">
      <c r="A146" s="12"/>
      <c r="B146" s="34"/>
      <c r="C146" s="54"/>
      <c r="D146" s="54">
        <v>633018</v>
      </c>
      <c r="E146" s="34" t="s">
        <v>114</v>
      </c>
      <c r="F146" s="92">
        <v>580</v>
      </c>
      <c r="G146" s="92">
        <v>0</v>
      </c>
      <c r="H146" s="92">
        <v>200</v>
      </c>
      <c r="I146" s="92">
        <v>700</v>
      </c>
      <c r="J146" s="92">
        <v>500</v>
      </c>
      <c r="K146" s="92">
        <v>500</v>
      </c>
      <c r="L146" s="92">
        <v>500</v>
      </c>
    </row>
    <row r="147" spans="1:12" s="86" customFormat="1" ht="15">
      <c r="A147" s="80"/>
      <c r="B147" s="87"/>
      <c r="C147" s="88">
        <v>634</v>
      </c>
      <c r="D147" s="88"/>
      <c r="E147" s="83" t="s">
        <v>115</v>
      </c>
      <c r="F147" s="84">
        <v>4683.81</v>
      </c>
      <c r="G147" s="84">
        <f aca="true" t="shared" si="9" ref="G147:L147">SUM(G148:G152)</f>
        <v>6032.210000000001</v>
      </c>
      <c r="H147" s="84">
        <f t="shared" si="9"/>
        <v>4900</v>
      </c>
      <c r="I147" s="84">
        <f t="shared" si="9"/>
        <v>7020</v>
      </c>
      <c r="J147" s="84">
        <f t="shared" si="9"/>
        <v>5850</v>
      </c>
      <c r="K147" s="84">
        <f t="shared" si="9"/>
        <v>5850</v>
      </c>
      <c r="L147" s="84">
        <f t="shared" si="9"/>
        <v>5850</v>
      </c>
    </row>
    <row r="148" spans="1:12" ht="15">
      <c r="A148" s="12"/>
      <c r="B148" s="34"/>
      <c r="C148" s="54"/>
      <c r="D148" s="54">
        <v>634001</v>
      </c>
      <c r="E148" s="90" t="s">
        <v>116</v>
      </c>
      <c r="F148" s="91">
        <v>1055.04</v>
      </c>
      <c r="G148" s="91">
        <v>3654.84</v>
      </c>
      <c r="H148" s="91">
        <v>2500</v>
      </c>
      <c r="I148" s="91">
        <v>2500</v>
      </c>
      <c r="J148" s="91">
        <v>2200</v>
      </c>
      <c r="K148" s="91">
        <v>2200</v>
      </c>
      <c r="L148" s="91">
        <v>2200</v>
      </c>
    </row>
    <row r="149" spans="1:12" ht="15">
      <c r="A149" s="12"/>
      <c r="B149" s="34"/>
      <c r="C149" s="54"/>
      <c r="D149" s="54">
        <v>634002</v>
      </c>
      <c r="E149" s="90" t="s">
        <v>117</v>
      </c>
      <c r="F149" s="91">
        <v>2311.23</v>
      </c>
      <c r="G149" s="91">
        <v>797.45</v>
      </c>
      <c r="H149" s="91">
        <v>1000</v>
      </c>
      <c r="I149" s="91">
        <v>3200</v>
      </c>
      <c r="J149" s="91">
        <v>2000</v>
      </c>
      <c r="K149" s="91">
        <v>2000</v>
      </c>
      <c r="L149" s="91">
        <v>2000</v>
      </c>
    </row>
    <row r="150" spans="1:12" ht="15">
      <c r="A150" s="12"/>
      <c r="B150" s="34"/>
      <c r="C150" s="54"/>
      <c r="D150" s="54">
        <v>634003</v>
      </c>
      <c r="E150" s="90" t="s">
        <v>118</v>
      </c>
      <c r="F150" s="91">
        <v>290.92</v>
      </c>
      <c r="G150" s="91">
        <v>573.98</v>
      </c>
      <c r="H150" s="91">
        <v>600</v>
      </c>
      <c r="I150" s="91">
        <v>720</v>
      </c>
      <c r="J150" s="91">
        <v>750</v>
      </c>
      <c r="K150" s="91">
        <v>750</v>
      </c>
      <c r="L150" s="91">
        <v>750</v>
      </c>
    </row>
    <row r="151" spans="1:12" ht="15">
      <c r="A151" s="12"/>
      <c r="B151" s="34"/>
      <c r="C151" s="54"/>
      <c r="D151" s="54">
        <v>634004</v>
      </c>
      <c r="E151" s="90" t="s">
        <v>119</v>
      </c>
      <c r="F151" s="91">
        <v>1017.12</v>
      </c>
      <c r="G151" s="91">
        <v>945.84</v>
      </c>
      <c r="H151" s="91">
        <v>700</v>
      </c>
      <c r="I151" s="91">
        <v>500</v>
      </c>
      <c r="J151" s="91">
        <v>800</v>
      </c>
      <c r="K151" s="91">
        <v>800</v>
      </c>
      <c r="L151" s="91">
        <v>800</v>
      </c>
    </row>
    <row r="152" spans="1:12" ht="15">
      <c r="A152" s="12"/>
      <c r="B152" s="34"/>
      <c r="C152" s="54"/>
      <c r="D152" s="54">
        <v>634005</v>
      </c>
      <c r="E152" s="90" t="s">
        <v>120</v>
      </c>
      <c r="F152" s="91">
        <v>9.5</v>
      </c>
      <c r="G152" s="91">
        <v>60.1</v>
      </c>
      <c r="H152" s="91">
        <v>100</v>
      </c>
      <c r="I152" s="91">
        <v>100</v>
      </c>
      <c r="J152" s="91">
        <v>100</v>
      </c>
      <c r="K152" s="91">
        <v>100</v>
      </c>
      <c r="L152" s="91">
        <v>100</v>
      </c>
    </row>
    <row r="153" spans="1:12" s="86" customFormat="1" ht="15">
      <c r="A153" s="80"/>
      <c r="B153" s="87"/>
      <c r="C153" s="82">
        <v>635</v>
      </c>
      <c r="D153" s="82"/>
      <c r="E153" s="87" t="s">
        <v>121</v>
      </c>
      <c r="F153" s="89">
        <v>2987.8</v>
      </c>
      <c r="G153" s="89">
        <f aca="true" t="shared" si="10" ref="G153:L153">SUM(G154:G157)</f>
        <v>4095.4</v>
      </c>
      <c r="H153" s="89">
        <f t="shared" si="10"/>
        <v>2500</v>
      </c>
      <c r="I153" s="89">
        <f t="shared" si="10"/>
        <v>14700</v>
      </c>
      <c r="J153" s="89">
        <f t="shared" si="10"/>
        <v>6800</v>
      </c>
      <c r="K153" s="89">
        <f t="shared" si="10"/>
        <v>2800</v>
      </c>
      <c r="L153" s="89">
        <f t="shared" si="10"/>
        <v>2800</v>
      </c>
    </row>
    <row r="154" spans="1:12" ht="15">
      <c r="A154" s="12"/>
      <c r="B154" s="34"/>
      <c r="C154" s="27"/>
      <c r="D154" s="54">
        <v>635002</v>
      </c>
      <c r="E154" s="34" t="s">
        <v>122</v>
      </c>
      <c r="F154" s="92">
        <v>1090.4</v>
      </c>
      <c r="G154" s="92">
        <v>489.6</v>
      </c>
      <c r="H154" s="92">
        <v>400</v>
      </c>
      <c r="I154" s="92">
        <v>1100</v>
      </c>
      <c r="J154" s="92">
        <v>1000</v>
      </c>
      <c r="K154" s="92">
        <v>1000</v>
      </c>
      <c r="L154" s="92">
        <v>1000</v>
      </c>
    </row>
    <row r="155" spans="1:12" ht="15">
      <c r="A155" s="12"/>
      <c r="B155" s="34"/>
      <c r="C155" s="27"/>
      <c r="D155" s="54">
        <v>635004</v>
      </c>
      <c r="E155" s="34" t="s">
        <v>123</v>
      </c>
      <c r="F155" s="92">
        <v>513.13</v>
      </c>
      <c r="G155" s="92">
        <v>561.9</v>
      </c>
      <c r="H155" s="92">
        <v>1000</v>
      </c>
      <c r="I155" s="92">
        <v>500</v>
      </c>
      <c r="J155" s="92">
        <v>700</v>
      </c>
      <c r="K155" s="92">
        <v>700</v>
      </c>
      <c r="L155" s="92">
        <v>700</v>
      </c>
    </row>
    <row r="156" spans="1:12" ht="15">
      <c r="A156" s="12"/>
      <c r="B156" s="34"/>
      <c r="C156" s="27"/>
      <c r="D156" s="54">
        <v>635006</v>
      </c>
      <c r="E156" s="34" t="s">
        <v>124</v>
      </c>
      <c r="F156" s="92">
        <v>1272.66</v>
      </c>
      <c r="G156" s="92">
        <v>2846.1</v>
      </c>
      <c r="H156" s="92">
        <v>1000</v>
      </c>
      <c r="I156" s="92">
        <v>13000</v>
      </c>
      <c r="J156" s="92">
        <v>5000</v>
      </c>
      <c r="K156" s="92">
        <v>1000</v>
      </c>
      <c r="L156" s="92">
        <v>1000</v>
      </c>
    </row>
    <row r="157" spans="1:12" ht="15">
      <c r="A157" s="12"/>
      <c r="B157" s="34"/>
      <c r="C157" s="27"/>
      <c r="D157" s="54">
        <v>635009</v>
      </c>
      <c r="E157" s="34" t="s">
        <v>125</v>
      </c>
      <c r="F157" s="92">
        <v>111.61</v>
      </c>
      <c r="G157" s="92">
        <v>197.8</v>
      </c>
      <c r="H157" s="92">
        <v>100</v>
      </c>
      <c r="I157" s="92">
        <v>100</v>
      </c>
      <c r="J157" s="92">
        <v>100</v>
      </c>
      <c r="K157" s="92">
        <v>100</v>
      </c>
      <c r="L157" s="92">
        <v>100</v>
      </c>
    </row>
    <row r="158" spans="1:12" s="86" customFormat="1" ht="15">
      <c r="A158" s="80"/>
      <c r="B158" s="87"/>
      <c r="C158" s="88">
        <v>636</v>
      </c>
      <c r="D158" s="88"/>
      <c r="E158" s="83" t="s">
        <v>126</v>
      </c>
      <c r="F158" s="84">
        <v>139.4</v>
      </c>
      <c r="G158" s="84">
        <f aca="true" t="shared" si="11" ref="G158:L158">SUM(G159)</f>
        <v>113.05</v>
      </c>
      <c r="H158" s="84">
        <f t="shared" si="11"/>
        <v>100</v>
      </c>
      <c r="I158" s="89">
        <f t="shared" si="11"/>
        <v>100</v>
      </c>
      <c r="J158" s="89">
        <f t="shared" si="11"/>
        <v>100</v>
      </c>
      <c r="K158" s="89">
        <f t="shared" si="11"/>
        <v>100</v>
      </c>
      <c r="L158" s="89">
        <f t="shared" si="11"/>
        <v>100</v>
      </c>
    </row>
    <row r="159" spans="1:12" ht="15">
      <c r="A159" s="12"/>
      <c r="B159" s="34"/>
      <c r="C159" s="54"/>
      <c r="D159" s="54">
        <v>636002</v>
      </c>
      <c r="E159" s="90" t="s">
        <v>127</v>
      </c>
      <c r="F159" s="91">
        <v>139.4</v>
      </c>
      <c r="G159" s="91">
        <v>113.05</v>
      </c>
      <c r="H159" s="91">
        <v>100</v>
      </c>
      <c r="I159" s="92">
        <v>100</v>
      </c>
      <c r="J159" s="92">
        <v>100</v>
      </c>
      <c r="K159" s="92">
        <v>100</v>
      </c>
      <c r="L159" s="92">
        <v>100</v>
      </c>
    </row>
    <row r="160" spans="1:12" s="86" customFormat="1" ht="15">
      <c r="A160" s="80"/>
      <c r="B160" s="87"/>
      <c r="C160" s="82">
        <v>637</v>
      </c>
      <c r="D160" s="82"/>
      <c r="E160" s="87" t="s">
        <v>128</v>
      </c>
      <c r="F160" s="89">
        <v>30179.34</v>
      </c>
      <c r="G160" s="89">
        <f aca="true" t="shared" si="12" ref="G160:L160">SUM(G161:G170)</f>
        <v>28349.29</v>
      </c>
      <c r="H160" s="89">
        <f t="shared" si="12"/>
        <v>31900</v>
      </c>
      <c r="I160" s="89">
        <f t="shared" si="12"/>
        <v>34800</v>
      </c>
      <c r="J160" s="89">
        <f t="shared" si="12"/>
        <v>38900</v>
      </c>
      <c r="K160" s="89">
        <f t="shared" si="12"/>
        <v>38900</v>
      </c>
      <c r="L160" s="89">
        <f t="shared" si="12"/>
        <v>38900</v>
      </c>
    </row>
    <row r="161" spans="1:12" ht="15">
      <c r="A161" s="12"/>
      <c r="B161" s="34"/>
      <c r="C161" s="27"/>
      <c r="D161" s="54">
        <v>637004</v>
      </c>
      <c r="E161" s="34" t="s">
        <v>129</v>
      </c>
      <c r="F161" s="92">
        <v>11680.53</v>
      </c>
      <c r="G161" s="92">
        <v>7621.25</v>
      </c>
      <c r="H161" s="92">
        <v>9200</v>
      </c>
      <c r="I161" s="92">
        <v>9200</v>
      </c>
      <c r="J161" s="92">
        <v>10000</v>
      </c>
      <c r="K161" s="92">
        <v>10000</v>
      </c>
      <c r="L161" s="92">
        <v>10000</v>
      </c>
    </row>
    <row r="162" spans="1:12" ht="15">
      <c r="A162" s="12"/>
      <c r="B162" s="34"/>
      <c r="C162" s="27"/>
      <c r="D162" s="54">
        <v>637005</v>
      </c>
      <c r="E162" s="34" t="s">
        <v>130</v>
      </c>
      <c r="F162" s="92">
        <v>2842.8</v>
      </c>
      <c r="G162" s="92">
        <v>2842.8</v>
      </c>
      <c r="H162" s="92">
        <v>2500</v>
      </c>
      <c r="I162" s="92">
        <v>6200</v>
      </c>
      <c r="J162" s="92">
        <v>5000</v>
      </c>
      <c r="K162" s="92">
        <v>5000</v>
      </c>
      <c r="L162" s="92">
        <v>5000</v>
      </c>
    </row>
    <row r="163" spans="1:12" ht="15">
      <c r="A163" s="12"/>
      <c r="B163" s="34"/>
      <c r="C163" s="27"/>
      <c r="D163" s="54">
        <v>637011</v>
      </c>
      <c r="E163" s="34" t="s">
        <v>132</v>
      </c>
      <c r="F163" s="92">
        <v>0</v>
      </c>
      <c r="G163" s="92">
        <v>40</v>
      </c>
      <c r="H163" s="92">
        <v>500</v>
      </c>
      <c r="I163" s="92">
        <v>500</v>
      </c>
      <c r="J163" s="92">
        <v>500</v>
      </c>
      <c r="K163" s="92">
        <v>500</v>
      </c>
      <c r="L163" s="92">
        <v>500</v>
      </c>
    </row>
    <row r="164" spans="1:12" ht="15">
      <c r="A164" s="12"/>
      <c r="B164" s="34"/>
      <c r="C164" s="27"/>
      <c r="D164" s="54">
        <v>637012</v>
      </c>
      <c r="E164" s="34" t="s">
        <v>133</v>
      </c>
      <c r="F164" s="92">
        <v>995.34</v>
      </c>
      <c r="G164" s="92">
        <v>521.24</v>
      </c>
      <c r="H164" s="92">
        <v>500</v>
      </c>
      <c r="I164" s="92">
        <v>500</v>
      </c>
      <c r="J164" s="92">
        <v>500</v>
      </c>
      <c r="K164" s="92">
        <v>500</v>
      </c>
      <c r="L164" s="92">
        <v>500</v>
      </c>
    </row>
    <row r="165" spans="1:12" ht="15">
      <c r="A165" s="12"/>
      <c r="B165" s="34"/>
      <c r="C165" s="27"/>
      <c r="D165" s="54">
        <v>637014</v>
      </c>
      <c r="E165" s="34" t="s">
        <v>134</v>
      </c>
      <c r="F165" s="92">
        <v>4704.19</v>
      </c>
      <c r="G165" s="92">
        <v>4533.16</v>
      </c>
      <c r="H165" s="92">
        <v>5500</v>
      </c>
      <c r="I165" s="92">
        <v>5500</v>
      </c>
      <c r="J165" s="92">
        <v>7500</v>
      </c>
      <c r="K165" s="92">
        <v>7500</v>
      </c>
      <c r="L165" s="92">
        <v>7500</v>
      </c>
    </row>
    <row r="166" spans="1:12" ht="15">
      <c r="A166" s="12"/>
      <c r="B166" s="34"/>
      <c r="C166" s="27"/>
      <c r="D166" s="54">
        <v>637015</v>
      </c>
      <c r="E166" s="34" t="s">
        <v>135</v>
      </c>
      <c r="F166" s="92">
        <v>3639.68</v>
      </c>
      <c r="G166" s="92">
        <v>4699.34</v>
      </c>
      <c r="H166" s="92">
        <v>4700</v>
      </c>
      <c r="I166" s="92">
        <v>5000</v>
      </c>
      <c r="J166" s="92">
        <v>5000</v>
      </c>
      <c r="K166" s="92">
        <v>5000</v>
      </c>
      <c r="L166" s="92">
        <v>5000</v>
      </c>
    </row>
    <row r="167" spans="1:12" ht="15">
      <c r="A167" s="12"/>
      <c r="B167" s="34"/>
      <c r="C167" s="27"/>
      <c r="D167" s="54">
        <v>637016</v>
      </c>
      <c r="E167" s="34" t="s">
        <v>136</v>
      </c>
      <c r="F167" s="92">
        <v>575.4</v>
      </c>
      <c r="G167" s="92">
        <v>1229.36</v>
      </c>
      <c r="H167" s="92">
        <v>1000</v>
      </c>
      <c r="I167" s="92">
        <v>1200</v>
      </c>
      <c r="J167" s="92">
        <v>1400</v>
      </c>
      <c r="K167" s="92">
        <v>1400</v>
      </c>
      <c r="L167" s="92">
        <v>1400</v>
      </c>
    </row>
    <row r="168" spans="1:12" ht="15">
      <c r="A168" s="12"/>
      <c r="B168" s="34"/>
      <c r="C168" s="27"/>
      <c r="D168" s="54">
        <v>637026</v>
      </c>
      <c r="E168" s="34" t="s">
        <v>137</v>
      </c>
      <c r="F168" s="92">
        <v>578.92</v>
      </c>
      <c r="G168" s="92">
        <v>722.69</v>
      </c>
      <c r="H168" s="92">
        <v>3000</v>
      </c>
      <c r="I168" s="92">
        <v>3000</v>
      </c>
      <c r="J168" s="92">
        <v>4000</v>
      </c>
      <c r="K168" s="92">
        <v>4000</v>
      </c>
      <c r="L168" s="92">
        <v>4000</v>
      </c>
    </row>
    <row r="169" spans="1:12" ht="15">
      <c r="A169" s="12"/>
      <c r="B169" s="34"/>
      <c r="C169" s="27"/>
      <c r="D169" s="54">
        <v>637027</v>
      </c>
      <c r="E169" s="34" t="s">
        <v>138</v>
      </c>
      <c r="F169" s="92">
        <v>5162.48</v>
      </c>
      <c r="G169" s="92">
        <v>6080.11</v>
      </c>
      <c r="H169" s="92">
        <v>5000</v>
      </c>
      <c r="I169" s="92">
        <v>3700</v>
      </c>
      <c r="J169" s="92">
        <v>5000</v>
      </c>
      <c r="K169" s="92">
        <v>5000</v>
      </c>
      <c r="L169" s="92">
        <v>5000</v>
      </c>
    </row>
    <row r="170" spans="1:12" ht="15">
      <c r="A170" s="12"/>
      <c r="B170" s="34"/>
      <c r="C170" s="27"/>
      <c r="D170" s="54">
        <v>637031</v>
      </c>
      <c r="E170" s="34" t="s">
        <v>139</v>
      </c>
      <c r="F170" s="92">
        <v>0</v>
      </c>
      <c r="G170" s="92">
        <v>59.34</v>
      </c>
      <c r="H170" s="92">
        <v>0</v>
      </c>
      <c r="I170" s="92">
        <v>0</v>
      </c>
      <c r="J170" s="92">
        <v>0</v>
      </c>
      <c r="K170" s="92">
        <v>0</v>
      </c>
      <c r="L170" s="92">
        <v>0</v>
      </c>
    </row>
    <row r="171" spans="1:12" s="86" customFormat="1" ht="15">
      <c r="A171" s="80"/>
      <c r="B171" s="87"/>
      <c r="C171" s="88">
        <v>642</v>
      </c>
      <c r="D171" s="88"/>
      <c r="E171" s="83" t="s">
        <v>227</v>
      </c>
      <c r="F171" s="84">
        <v>0</v>
      </c>
      <c r="G171" s="84">
        <f>SUM(G173:G174)</f>
        <v>18001.5</v>
      </c>
      <c r="H171" s="84">
        <f>SUM(H172:H174)</f>
        <v>700</v>
      </c>
      <c r="I171" s="89">
        <f>SUM(I172:I174)</f>
        <v>19821</v>
      </c>
      <c r="J171" s="89">
        <f>SUM(J172:J174)</f>
        <v>5000</v>
      </c>
      <c r="K171" s="89">
        <f>SUM(K172:K174)</f>
        <v>0</v>
      </c>
      <c r="L171" s="89">
        <f>SUM(L172:L174)</f>
        <v>0</v>
      </c>
    </row>
    <row r="172" spans="1:12" ht="15">
      <c r="A172" s="12"/>
      <c r="B172" s="34"/>
      <c r="C172" s="54"/>
      <c r="D172" s="54">
        <v>642012</v>
      </c>
      <c r="E172" s="90" t="s">
        <v>261</v>
      </c>
      <c r="F172" s="91">
        <v>0</v>
      </c>
      <c r="G172" s="91">
        <v>0</v>
      </c>
      <c r="H172" s="91">
        <v>0</v>
      </c>
      <c r="I172" s="92">
        <v>7000</v>
      </c>
      <c r="J172" s="92">
        <v>0</v>
      </c>
      <c r="K172" s="92">
        <v>0</v>
      </c>
      <c r="L172" s="92">
        <v>0</v>
      </c>
    </row>
    <row r="173" spans="1:12" ht="15">
      <c r="A173" s="80"/>
      <c r="B173" s="34"/>
      <c r="C173" s="54"/>
      <c r="D173" s="54">
        <v>642013</v>
      </c>
      <c r="E173" s="90" t="s">
        <v>228</v>
      </c>
      <c r="F173" s="91">
        <v>0</v>
      </c>
      <c r="G173" s="91">
        <v>2908</v>
      </c>
      <c r="H173" s="91">
        <v>700</v>
      </c>
      <c r="I173" s="92">
        <v>2821</v>
      </c>
      <c r="J173" s="92">
        <v>0</v>
      </c>
      <c r="K173" s="92">
        <v>0</v>
      </c>
      <c r="L173" s="92">
        <v>0</v>
      </c>
    </row>
    <row r="174" spans="1:12" ht="15">
      <c r="A174" s="80"/>
      <c r="B174" s="34"/>
      <c r="C174" s="54"/>
      <c r="D174" s="54">
        <v>642014</v>
      </c>
      <c r="E174" s="90" t="s">
        <v>241</v>
      </c>
      <c r="F174" s="91">
        <v>0</v>
      </c>
      <c r="G174" s="91">
        <v>15093.5</v>
      </c>
      <c r="H174" s="91">
        <v>0</v>
      </c>
      <c r="I174" s="92">
        <v>10000</v>
      </c>
      <c r="J174" s="92">
        <v>5000</v>
      </c>
      <c r="K174" s="92">
        <v>0</v>
      </c>
      <c r="L174" s="92">
        <v>0</v>
      </c>
    </row>
    <row r="175" spans="1:12" ht="15">
      <c r="A175" s="80"/>
      <c r="B175" s="34"/>
      <c r="C175" s="54"/>
      <c r="D175" s="54"/>
      <c r="E175" s="90"/>
      <c r="F175" s="91"/>
      <c r="G175" s="91"/>
      <c r="H175" s="91"/>
      <c r="I175" s="92"/>
      <c r="J175" s="92"/>
      <c r="K175" s="92"/>
      <c r="L175" s="92"/>
    </row>
    <row r="176" spans="1:12" s="79" customFormat="1" ht="15.75">
      <c r="A176" s="41"/>
      <c r="B176" s="240" t="s">
        <v>140</v>
      </c>
      <c r="C176" s="245"/>
      <c r="D176" s="245"/>
      <c r="E176" s="242"/>
      <c r="F176" s="236">
        <v>1550.91</v>
      </c>
      <c r="G176" s="236">
        <f aca="true" t="shared" si="13" ref="G176:L176">SUM(G177)</f>
        <v>1716</v>
      </c>
      <c r="H176" s="236">
        <f t="shared" si="13"/>
        <v>1400</v>
      </c>
      <c r="I176" s="237">
        <f t="shared" si="13"/>
        <v>1800</v>
      </c>
      <c r="J176" s="237">
        <f t="shared" si="13"/>
        <v>1800</v>
      </c>
      <c r="K176" s="237">
        <f t="shared" si="13"/>
        <v>1800</v>
      </c>
      <c r="L176" s="237">
        <f t="shared" si="13"/>
        <v>1800</v>
      </c>
    </row>
    <row r="177" spans="1:12" ht="15">
      <c r="A177" s="80"/>
      <c r="B177" s="34"/>
      <c r="C177" s="54">
        <v>637</v>
      </c>
      <c r="D177" s="54"/>
      <c r="E177" s="90" t="s">
        <v>141</v>
      </c>
      <c r="F177" s="91">
        <v>1550.91</v>
      </c>
      <c r="G177" s="91">
        <v>1716</v>
      </c>
      <c r="H177" s="91">
        <v>1400</v>
      </c>
      <c r="I177" s="92">
        <v>1800</v>
      </c>
      <c r="J177" s="92">
        <v>1800</v>
      </c>
      <c r="K177" s="92">
        <v>1800</v>
      </c>
      <c r="L177" s="92">
        <v>1800</v>
      </c>
    </row>
    <row r="178" spans="1:12" ht="15">
      <c r="A178" s="12"/>
      <c r="B178" s="34"/>
      <c r="C178" s="34"/>
      <c r="D178" s="34"/>
      <c r="E178" s="34"/>
      <c r="F178" s="92"/>
      <c r="G178" s="92"/>
      <c r="H178" s="92"/>
      <c r="I178" s="92"/>
      <c r="J178" s="92"/>
      <c r="K178" s="92"/>
      <c r="L178" s="92"/>
    </row>
    <row r="179" spans="1:12" s="79" customFormat="1" ht="15.75">
      <c r="A179" s="41"/>
      <c r="B179" s="240" t="s">
        <v>142</v>
      </c>
      <c r="C179" s="245"/>
      <c r="D179" s="245"/>
      <c r="E179" s="242"/>
      <c r="F179" s="236">
        <v>2474.2</v>
      </c>
      <c r="G179" s="236">
        <f aca="true" t="shared" si="14" ref="G179:L179">SUM(G180:G183)</f>
        <v>2380.02</v>
      </c>
      <c r="H179" s="236">
        <f t="shared" si="14"/>
        <v>2419</v>
      </c>
      <c r="I179" s="237">
        <f t="shared" si="14"/>
        <v>2559</v>
      </c>
      <c r="J179" s="237">
        <f t="shared" si="14"/>
        <v>2559</v>
      </c>
      <c r="K179" s="237">
        <f t="shared" si="14"/>
        <v>2559</v>
      </c>
      <c r="L179" s="237">
        <f t="shared" si="14"/>
        <v>2559</v>
      </c>
    </row>
    <row r="180" spans="1:12" ht="15">
      <c r="A180" s="6"/>
      <c r="B180" s="34"/>
      <c r="C180" s="27">
        <v>610</v>
      </c>
      <c r="D180" s="27"/>
      <c r="E180" s="90" t="s">
        <v>143</v>
      </c>
      <c r="F180" s="91">
        <v>1243.08</v>
      </c>
      <c r="G180" s="91">
        <v>1173.32</v>
      </c>
      <c r="H180" s="91">
        <v>1202</v>
      </c>
      <c r="I180" s="92">
        <v>1137</v>
      </c>
      <c r="J180" s="92">
        <v>1137</v>
      </c>
      <c r="K180" s="92">
        <v>1137</v>
      </c>
      <c r="L180" s="92">
        <v>1137</v>
      </c>
    </row>
    <row r="181" spans="1:12" ht="15">
      <c r="A181" s="6"/>
      <c r="B181" s="34"/>
      <c r="C181" s="54">
        <v>620</v>
      </c>
      <c r="D181" s="54"/>
      <c r="E181" s="90" t="s">
        <v>97</v>
      </c>
      <c r="F181" s="91">
        <v>434.47</v>
      </c>
      <c r="G181" s="91">
        <v>410.05</v>
      </c>
      <c r="H181" s="91">
        <v>420</v>
      </c>
      <c r="I181" s="92">
        <v>625</v>
      </c>
      <c r="J181" s="92">
        <v>625</v>
      </c>
      <c r="K181" s="92">
        <v>625</v>
      </c>
      <c r="L181" s="92">
        <v>625</v>
      </c>
    </row>
    <row r="182" spans="1:12" ht="15">
      <c r="A182" s="6"/>
      <c r="B182" s="34"/>
      <c r="C182" s="27">
        <v>630</v>
      </c>
      <c r="D182" s="27"/>
      <c r="E182" s="90" t="s">
        <v>144</v>
      </c>
      <c r="F182" s="91">
        <v>772.65</v>
      </c>
      <c r="G182" s="91">
        <v>780.65</v>
      </c>
      <c r="H182" s="91">
        <v>797</v>
      </c>
      <c r="I182" s="92">
        <v>797</v>
      </c>
      <c r="J182" s="92">
        <v>797</v>
      </c>
      <c r="K182" s="92">
        <v>797</v>
      </c>
      <c r="L182" s="92">
        <v>797</v>
      </c>
    </row>
    <row r="183" spans="1:12" ht="15">
      <c r="A183" s="6"/>
      <c r="B183" s="34"/>
      <c r="C183" s="27">
        <v>640</v>
      </c>
      <c r="D183" s="27"/>
      <c r="E183" s="90" t="s">
        <v>145</v>
      </c>
      <c r="F183" s="91">
        <v>24</v>
      </c>
      <c r="G183" s="91">
        <v>16</v>
      </c>
      <c r="H183" s="91">
        <v>0</v>
      </c>
      <c r="I183" s="92">
        <v>0</v>
      </c>
      <c r="J183" s="92">
        <v>0</v>
      </c>
      <c r="K183" s="92">
        <v>0</v>
      </c>
      <c r="L183" s="92">
        <v>0</v>
      </c>
    </row>
    <row r="184" spans="1:12" ht="15">
      <c r="A184" s="6"/>
      <c r="B184" s="34"/>
      <c r="C184" s="54"/>
      <c r="D184" s="54"/>
      <c r="E184" s="90"/>
      <c r="F184" s="91"/>
      <c r="G184" s="91"/>
      <c r="H184" s="91"/>
      <c r="I184" s="91"/>
      <c r="J184" s="91"/>
      <c r="K184" s="91"/>
      <c r="L184" s="45"/>
    </row>
    <row r="185" spans="1:12" s="79" customFormat="1" ht="15.75">
      <c r="A185" s="12"/>
      <c r="B185" s="268" t="s">
        <v>146</v>
      </c>
      <c r="C185" s="268"/>
      <c r="D185" s="268"/>
      <c r="E185" s="268"/>
      <c r="F185" s="236">
        <v>3178.26</v>
      </c>
      <c r="G185" s="236">
        <f aca="true" t="shared" si="15" ref="G185:L185">SUM(G186)</f>
        <v>1224.99</v>
      </c>
      <c r="H185" s="236">
        <f t="shared" si="15"/>
        <v>0</v>
      </c>
      <c r="I185" s="236">
        <f t="shared" si="15"/>
        <v>1454</v>
      </c>
      <c r="J185" s="236">
        <f t="shared" si="15"/>
        <v>1500</v>
      </c>
      <c r="K185" s="236">
        <f t="shared" si="15"/>
        <v>0</v>
      </c>
      <c r="L185" s="257">
        <f t="shared" si="15"/>
        <v>0</v>
      </c>
    </row>
    <row r="186" spans="1:12" ht="15">
      <c r="A186" s="12"/>
      <c r="B186" s="34"/>
      <c r="C186" s="54">
        <v>600</v>
      </c>
      <c r="D186" s="54"/>
      <c r="E186" s="90" t="s">
        <v>147</v>
      </c>
      <c r="F186" s="91">
        <v>3178.26</v>
      </c>
      <c r="G186" s="91">
        <v>1224.99</v>
      </c>
      <c r="H186" s="91">
        <v>0</v>
      </c>
      <c r="I186" s="91">
        <v>1454</v>
      </c>
      <c r="J186" s="91">
        <v>1500</v>
      </c>
      <c r="K186" s="91">
        <v>0</v>
      </c>
      <c r="L186" s="45">
        <v>0</v>
      </c>
    </row>
    <row r="187" spans="1:12" ht="15">
      <c r="A187" s="12"/>
      <c r="B187" s="34"/>
      <c r="C187" s="54"/>
      <c r="D187" s="54"/>
      <c r="E187" s="90"/>
      <c r="F187" s="91"/>
      <c r="G187" s="91"/>
      <c r="H187" s="91"/>
      <c r="I187" s="92"/>
      <c r="J187" s="92"/>
      <c r="K187" s="92"/>
      <c r="L187" s="92"/>
    </row>
    <row r="188" spans="1:12" s="79" customFormat="1" ht="15.75">
      <c r="A188" s="41"/>
      <c r="B188" s="240" t="s">
        <v>148</v>
      </c>
      <c r="C188" s="245"/>
      <c r="D188" s="245"/>
      <c r="E188" s="242"/>
      <c r="F188" s="236">
        <v>128.12</v>
      </c>
      <c r="G188" s="236">
        <f aca="true" t="shared" si="16" ref="G188:L188">SUM(G189)</f>
        <v>88.97</v>
      </c>
      <c r="H188" s="236">
        <f t="shared" si="16"/>
        <v>100</v>
      </c>
      <c r="I188" s="237">
        <f t="shared" si="16"/>
        <v>100</v>
      </c>
      <c r="J188" s="237">
        <f t="shared" si="16"/>
        <v>0</v>
      </c>
      <c r="K188" s="237">
        <f t="shared" si="16"/>
        <v>0</v>
      </c>
      <c r="L188" s="237">
        <f t="shared" si="16"/>
        <v>0</v>
      </c>
    </row>
    <row r="189" spans="1:12" ht="15">
      <c r="A189" s="12"/>
      <c r="B189" s="34"/>
      <c r="C189" s="54">
        <v>651</v>
      </c>
      <c r="D189" s="54"/>
      <c r="E189" s="90" t="s">
        <v>149</v>
      </c>
      <c r="F189" s="91">
        <v>128.12</v>
      </c>
      <c r="G189" s="91">
        <v>88.97</v>
      </c>
      <c r="H189" s="91">
        <v>100</v>
      </c>
      <c r="I189" s="91">
        <v>100</v>
      </c>
      <c r="J189" s="91">
        <v>0</v>
      </c>
      <c r="K189" s="91">
        <v>0</v>
      </c>
      <c r="L189" s="45">
        <v>0</v>
      </c>
    </row>
    <row r="190" spans="1:12" ht="15">
      <c r="A190" s="12"/>
      <c r="B190" s="34"/>
      <c r="C190" s="54"/>
      <c r="D190" s="54"/>
      <c r="E190" s="90"/>
      <c r="F190" s="91"/>
      <c r="G190" s="91"/>
      <c r="H190" s="91"/>
      <c r="I190" s="92"/>
      <c r="J190" s="92"/>
      <c r="K190" s="92"/>
      <c r="L190" s="92"/>
    </row>
    <row r="191" spans="1:12" s="79" customFormat="1" ht="15.75">
      <c r="A191" s="12"/>
      <c r="B191" s="240" t="s">
        <v>150</v>
      </c>
      <c r="C191" s="245"/>
      <c r="D191" s="245"/>
      <c r="E191" s="242"/>
      <c r="F191" s="236">
        <v>16042.04</v>
      </c>
      <c r="G191" s="236">
        <f aca="true" t="shared" si="17" ref="G191:L191">SUM(G192+G193+G199+G203+G206)</f>
        <v>18105.57</v>
      </c>
      <c r="H191" s="236">
        <f t="shared" si="17"/>
        <v>14347</v>
      </c>
      <c r="I191" s="237">
        <f t="shared" si="17"/>
        <v>20097</v>
      </c>
      <c r="J191" s="237">
        <f t="shared" si="17"/>
        <v>16750</v>
      </c>
      <c r="K191" s="237">
        <f t="shared" si="17"/>
        <v>16750</v>
      </c>
      <c r="L191" s="237">
        <f t="shared" si="17"/>
        <v>16750</v>
      </c>
    </row>
    <row r="192" spans="1:12" s="86" customFormat="1" ht="15">
      <c r="A192" s="80"/>
      <c r="B192" s="87"/>
      <c r="C192" s="82">
        <v>632</v>
      </c>
      <c r="D192" s="82"/>
      <c r="E192" s="83" t="s">
        <v>99</v>
      </c>
      <c r="F192" s="84">
        <v>2475.87</v>
      </c>
      <c r="G192" s="84">
        <v>3487.13</v>
      </c>
      <c r="H192" s="84">
        <v>3300</v>
      </c>
      <c r="I192" s="84">
        <v>5600</v>
      </c>
      <c r="J192" s="84">
        <v>5600</v>
      </c>
      <c r="K192" s="84">
        <v>5600</v>
      </c>
      <c r="L192" s="84">
        <v>5600</v>
      </c>
    </row>
    <row r="193" spans="1:12" s="86" customFormat="1" ht="15">
      <c r="A193" s="80"/>
      <c r="B193" s="87"/>
      <c r="C193" s="82">
        <v>633</v>
      </c>
      <c r="D193" s="82"/>
      <c r="E193" s="87" t="s">
        <v>151</v>
      </c>
      <c r="F193" s="89">
        <v>5439.21</v>
      </c>
      <c r="G193" s="89">
        <f aca="true" t="shared" si="18" ref="G193:L193">SUM(G194:G198)</f>
        <v>6352.59</v>
      </c>
      <c r="H193" s="89">
        <f t="shared" si="18"/>
        <v>4600</v>
      </c>
      <c r="I193" s="89">
        <f t="shared" si="18"/>
        <v>7300</v>
      </c>
      <c r="J193" s="89">
        <f t="shared" si="18"/>
        <v>3600</v>
      </c>
      <c r="K193" s="89">
        <f t="shared" si="18"/>
        <v>3600</v>
      </c>
      <c r="L193" s="89">
        <f t="shared" si="18"/>
        <v>3600</v>
      </c>
    </row>
    <row r="194" spans="1:12" ht="15">
      <c r="A194" s="12"/>
      <c r="B194" s="34"/>
      <c r="C194" s="27"/>
      <c r="D194" s="54">
        <v>633004</v>
      </c>
      <c r="E194" s="34" t="s">
        <v>152</v>
      </c>
      <c r="F194" s="92">
        <v>3075.37</v>
      </c>
      <c r="G194" s="92">
        <v>5957.14</v>
      </c>
      <c r="H194" s="92">
        <v>3000</v>
      </c>
      <c r="I194" s="92">
        <v>600</v>
      </c>
      <c r="J194" s="92">
        <v>1000</v>
      </c>
      <c r="K194" s="92">
        <v>1000</v>
      </c>
      <c r="L194" s="92">
        <v>1000</v>
      </c>
    </row>
    <row r="195" spans="1:12" ht="15">
      <c r="A195" s="12"/>
      <c r="B195" s="34"/>
      <c r="C195" s="27"/>
      <c r="D195" s="54">
        <v>633005</v>
      </c>
      <c r="E195" s="34" t="s">
        <v>153</v>
      </c>
      <c r="F195" s="92">
        <v>0</v>
      </c>
      <c r="G195" s="92">
        <v>0</v>
      </c>
      <c r="H195" s="92">
        <v>500</v>
      </c>
      <c r="I195" s="92">
        <v>0</v>
      </c>
      <c r="J195" s="92">
        <v>500</v>
      </c>
      <c r="K195" s="92">
        <v>500</v>
      </c>
      <c r="L195" s="92">
        <v>500</v>
      </c>
    </row>
    <row r="196" spans="1:12" ht="15">
      <c r="A196" s="12"/>
      <c r="B196" s="34"/>
      <c r="C196" s="27"/>
      <c r="D196" s="54">
        <v>633006</v>
      </c>
      <c r="E196" s="34" t="s">
        <v>108</v>
      </c>
      <c r="F196" s="92">
        <v>1148.78</v>
      </c>
      <c r="G196" s="92">
        <v>395.45</v>
      </c>
      <c r="H196" s="92">
        <v>500</v>
      </c>
      <c r="I196" s="92">
        <v>1000</v>
      </c>
      <c r="J196" s="92">
        <v>1000</v>
      </c>
      <c r="K196" s="92">
        <v>1000</v>
      </c>
      <c r="L196" s="92">
        <v>1000</v>
      </c>
    </row>
    <row r="197" spans="1:12" ht="15">
      <c r="A197" s="12"/>
      <c r="B197" s="34"/>
      <c r="C197" s="27"/>
      <c r="D197" s="54">
        <v>633010</v>
      </c>
      <c r="E197" s="34" t="s">
        <v>110</v>
      </c>
      <c r="F197" s="92">
        <v>1215.06</v>
      </c>
      <c r="G197" s="92">
        <v>0</v>
      </c>
      <c r="H197" s="92">
        <v>500</v>
      </c>
      <c r="I197" s="92">
        <v>5600</v>
      </c>
      <c r="J197" s="92">
        <v>1000</v>
      </c>
      <c r="K197" s="92">
        <v>1000</v>
      </c>
      <c r="L197" s="92">
        <v>1000</v>
      </c>
    </row>
    <row r="198" spans="1:12" ht="15">
      <c r="A198" s="12"/>
      <c r="B198" s="34"/>
      <c r="C198" s="27"/>
      <c r="D198" s="54">
        <v>633015</v>
      </c>
      <c r="E198" s="34" t="s">
        <v>154</v>
      </c>
      <c r="F198" s="92">
        <v>0</v>
      </c>
      <c r="G198" s="92">
        <v>0</v>
      </c>
      <c r="H198" s="92">
        <v>100</v>
      </c>
      <c r="I198" s="92">
        <v>100</v>
      </c>
      <c r="J198" s="92">
        <v>100</v>
      </c>
      <c r="K198" s="92">
        <v>100</v>
      </c>
      <c r="L198" s="92">
        <v>100</v>
      </c>
    </row>
    <row r="199" spans="1:12" s="86" customFormat="1" ht="15">
      <c r="A199" s="80"/>
      <c r="B199" s="87"/>
      <c r="C199" s="82">
        <v>634</v>
      </c>
      <c r="D199" s="82"/>
      <c r="E199" s="87" t="s">
        <v>115</v>
      </c>
      <c r="F199" s="89">
        <v>6550.82</v>
      </c>
      <c r="G199" s="89">
        <f aca="true" t="shared" si="19" ref="G199:L199">SUM(G200:G202)</f>
        <v>3208.06</v>
      </c>
      <c r="H199" s="89">
        <f t="shared" si="19"/>
        <v>3000</v>
      </c>
      <c r="I199" s="89">
        <f t="shared" si="19"/>
        <v>4300</v>
      </c>
      <c r="J199" s="89">
        <f t="shared" si="19"/>
        <v>4500</v>
      </c>
      <c r="K199" s="89">
        <f t="shared" si="19"/>
        <v>4500</v>
      </c>
      <c r="L199" s="89">
        <f t="shared" si="19"/>
        <v>4500</v>
      </c>
    </row>
    <row r="200" spans="1:12" ht="15">
      <c r="A200" s="12"/>
      <c r="B200" s="34"/>
      <c r="C200" s="27"/>
      <c r="D200" s="54">
        <v>634001</v>
      </c>
      <c r="E200" s="34" t="s">
        <v>116</v>
      </c>
      <c r="F200" s="92">
        <v>1537.58</v>
      </c>
      <c r="G200" s="92">
        <v>1831.85</v>
      </c>
      <c r="H200" s="92">
        <v>1500</v>
      </c>
      <c r="I200" s="92">
        <v>1800</v>
      </c>
      <c r="J200" s="92">
        <v>2000</v>
      </c>
      <c r="K200" s="92">
        <v>2000</v>
      </c>
      <c r="L200" s="92">
        <v>2000</v>
      </c>
    </row>
    <row r="201" spans="1:12" ht="15">
      <c r="A201" s="12"/>
      <c r="B201" s="34"/>
      <c r="C201" s="27"/>
      <c r="D201" s="54">
        <v>634002</v>
      </c>
      <c r="E201" s="34" t="s">
        <v>117</v>
      </c>
      <c r="F201" s="92">
        <v>4766.42</v>
      </c>
      <c r="G201" s="92">
        <v>887.11</v>
      </c>
      <c r="H201" s="92">
        <v>1000</v>
      </c>
      <c r="I201" s="92">
        <v>2000</v>
      </c>
      <c r="J201" s="92">
        <v>2000</v>
      </c>
      <c r="K201" s="92">
        <v>2000</v>
      </c>
      <c r="L201" s="92">
        <v>2000</v>
      </c>
    </row>
    <row r="202" spans="1:12" ht="15">
      <c r="A202" s="12"/>
      <c r="B202" s="34"/>
      <c r="C202" s="27"/>
      <c r="D202" s="54">
        <v>634003</v>
      </c>
      <c r="E202" s="34" t="s">
        <v>118</v>
      </c>
      <c r="F202" s="92">
        <v>246.82</v>
      </c>
      <c r="G202" s="92">
        <v>489.1</v>
      </c>
      <c r="H202" s="92">
        <v>500</v>
      </c>
      <c r="I202" s="92">
        <v>500</v>
      </c>
      <c r="J202" s="92">
        <v>500</v>
      </c>
      <c r="K202" s="92">
        <v>500</v>
      </c>
      <c r="L202" s="92">
        <v>500</v>
      </c>
    </row>
    <row r="203" spans="1:12" s="86" customFormat="1" ht="15">
      <c r="A203" s="80"/>
      <c r="B203" s="87"/>
      <c r="C203" s="82">
        <v>635</v>
      </c>
      <c r="D203" s="82"/>
      <c r="E203" s="87" t="s">
        <v>121</v>
      </c>
      <c r="F203" s="89">
        <v>64.69</v>
      </c>
      <c r="G203" s="89">
        <f aca="true" t="shared" si="20" ref="G203:L203">SUM(G204:G205)</f>
        <v>976.44</v>
      </c>
      <c r="H203" s="89">
        <f t="shared" si="20"/>
        <v>500</v>
      </c>
      <c r="I203" s="89">
        <f t="shared" si="20"/>
        <v>500</v>
      </c>
      <c r="J203" s="89">
        <f t="shared" si="20"/>
        <v>500</v>
      </c>
      <c r="K203" s="89">
        <f t="shared" si="20"/>
        <v>500</v>
      </c>
      <c r="L203" s="89">
        <f t="shared" si="20"/>
        <v>500</v>
      </c>
    </row>
    <row r="204" spans="1:12" ht="15">
      <c r="A204" s="12"/>
      <c r="B204" s="34"/>
      <c r="C204" s="27"/>
      <c r="D204" s="54">
        <v>635004</v>
      </c>
      <c r="E204" s="34" t="s">
        <v>155</v>
      </c>
      <c r="F204" s="92">
        <v>64.69</v>
      </c>
      <c r="G204" s="92">
        <v>976.44</v>
      </c>
      <c r="H204" s="92">
        <v>300</v>
      </c>
      <c r="I204" s="92">
        <v>300</v>
      </c>
      <c r="J204" s="92">
        <v>300</v>
      </c>
      <c r="K204" s="92">
        <v>300</v>
      </c>
      <c r="L204" s="92">
        <v>300</v>
      </c>
    </row>
    <row r="205" spans="1:12" ht="15">
      <c r="A205" s="12"/>
      <c r="B205" s="34"/>
      <c r="C205" s="27"/>
      <c r="D205" s="54">
        <v>635006</v>
      </c>
      <c r="E205" s="34" t="s">
        <v>156</v>
      </c>
      <c r="F205" s="92">
        <v>0</v>
      </c>
      <c r="G205" s="92">
        <v>0</v>
      </c>
      <c r="H205" s="92">
        <v>200</v>
      </c>
      <c r="I205" s="92">
        <v>200</v>
      </c>
      <c r="J205" s="92">
        <v>200</v>
      </c>
      <c r="K205" s="92">
        <v>200</v>
      </c>
      <c r="L205" s="92">
        <v>200</v>
      </c>
    </row>
    <row r="206" spans="1:12" s="86" customFormat="1" ht="15">
      <c r="A206" s="80"/>
      <c r="B206" s="87"/>
      <c r="C206" s="82">
        <v>637</v>
      </c>
      <c r="D206" s="82"/>
      <c r="E206" s="87" t="s">
        <v>128</v>
      </c>
      <c r="F206" s="89">
        <v>1511.45</v>
      </c>
      <c r="G206" s="89">
        <f aca="true" t="shared" si="21" ref="G206:L206">SUM(G207:G210)</f>
        <v>4081.3500000000004</v>
      </c>
      <c r="H206" s="89">
        <f t="shared" si="21"/>
        <v>2947</v>
      </c>
      <c r="I206" s="89">
        <f t="shared" si="21"/>
        <v>2397</v>
      </c>
      <c r="J206" s="89">
        <f t="shared" si="21"/>
        <v>2550</v>
      </c>
      <c r="K206" s="89">
        <f t="shared" si="21"/>
        <v>2550</v>
      </c>
      <c r="L206" s="89">
        <f t="shared" si="21"/>
        <v>2550</v>
      </c>
    </row>
    <row r="207" spans="1:12" ht="15">
      <c r="A207" s="12"/>
      <c r="B207" s="34"/>
      <c r="C207" s="27"/>
      <c r="D207" s="54">
        <v>637001</v>
      </c>
      <c r="E207" s="34" t="s">
        <v>157</v>
      </c>
      <c r="F207" s="92">
        <v>955</v>
      </c>
      <c r="G207" s="92">
        <v>877.2</v>
      </c>
      <c r="H207" s="92">
        <v>800</v>
      </c>
      <c r="I207" s="92">
        <v>950</v>
      </c>
      <c r="J207" s="92">
        <v>900</v>
      </c>
      <c r="K207" s="92">
        <v>900</v>
      </c>
      <c r="L207" s="92">
        <v>900</v>
      </c>
    </row>
    <row r="208" spans="1:12" ht="15">
      <c r="A208" s="12"/>
      <c r="B208" s="34"/>
      <c r="C208" s="27"/>
      <c r="D208" s="54">
        <v>637004</v>
      </c>
      <c r="E208" s="34" t="s">
        <v>129</v>
      </c>
      <c r="F208" s="92">
        <v>342.2</v>
      </c>
      <c r="G208" s="92">
        <v>2944.35</v>
      </c>
      <c r="H208" s="92">
        <v>1500</v>
      </c>
      <c r="I208" s="92">
        <v>800</v>
      </c>
      <c r="J208" s="92">
        <v>1000</v>
      </c>
      <c r="K208" s="92">
        <v>1000</v>
      </c>
      <c r="L208" s="92">
        <v>1000</v>
      </c>
    </row>
    <row r="209" spans="1:12" ht="15">
      <c r="A209" s="12"/>
      <c r="B209" s="34"/>
      <c r="C209" s="27"/>
      <c r="D209" s="54">
        <v>637006</v>
      </c>
      <c r="E209" s="34" t="s">
        <v>131</v>
      </c>
      <c r="F209" s="92">
        <v>194.75</v>
      </c>
      <c r="G209" s="92">
        <v>228</v>
      </c>
      <c r="H209" s="92">
        <v>647</v>
      </c>
      <c r="I209" s="92">
        <v>647</v>
      </c>
      <c r="J209" s="92">
        <v>600</v>
      </c>
      <c r="K209" s="92">
        <v>600</v>
      </c>
      <c r="L209" s="92">
        <v>600</v>
      </c>
    </row>
    <row r="210" spans="1:12" ht="15">
      <c r="A210" s="12"/>
      <c r="B210" s="34"/>
      <c r="C210" s="27"/>
      <c r="D210" s="54">
        <v>637012</v>
      </c>
      <c r="E210" s="34" t="s">
        <v>133</v>
      </c>
      <c r="F210" s="92">
        <v>19.5</v>
      </c>
      <c r="G210" s="92">
        <v>31.8</v>
      </c>
      <c r="H210" s="92">
        <v>0</v>
      </c>
      <c r="I210" s="92">
        <v>0</v>
      </c>
      <c r="J210" s="92">
        <v>50</v>
      </c>
      <c r="K210" s="92">
        <v>50</v>
      </c>
      <c r="L210" s="92">
        <v>50</v>
      </c>
    </row>
    <row r="211" spans="1:12" ht="15">
      <c r="A211" s="12"/>
      <c r="B211" s="34"/>
      <c r="C211" s="54"/>
      <c r="D211" s="54"/>
      <c r="E211" s="90"/>
      <c r="F211" s="91"/>
      <c r="G211" s="91"/>
      <c r="H211" s="91"/>
      <c r="I211" s="92"/>
      <c r="J211" s="92"/>
      <c r="K211" s="92"/>
      <c r="L211" s="92"/>
    </row>
    <row r="212" spans="1:12" s="79" customFormat="1" ht="15.75">
      <c r="A212" s="12"/>
      <c r="B212" s="240" t="s">
        <v>158</v>
      </c>
      <c r="C212" s="241"/>
      <c r="D212" s="241"/>
      <c r="E212" s="246"/>
      <c r="F212" s="236">
        <v>32371.14</v>
      </c>
      <c r="G212" s="236">
        <f aca="true" t="shared" si="22" ref="G212:L212">SUM(G213+G216)</f>
        <v>1282.32</v>
      </c>
      <c r="H212" s="236">
        <f t="shared" si="22"/>
        <v>2800</v>
      </c>
      <c r="I212" s="236">
        <f t="shared" si="22"/>
        <v>1400</v>
      </c>
      <c r="J212" s="236">
        <f t="shared" si="22"/>
        <v>2600</v>
      </c>
      <c r="K212" s="236">
        <f t="shared" si="22"/>
        <v>2600</v>
      </c>
      <c r="L212" s="236">
        <f t="shared" si="22"/>
        <v>2600</v>
      </c>
    </row>
    <row r="213" spans="1:12" s="86" customFormat="1" ht="15">
      <c r="A213" s="80"/>
      <c r="B213" s="87"/>
      <c r="C213" s="88">
        <v>633</v>
      </c>
      <c r="D213" s="88"/>
      <c r="E213" s="83" t="s">
        <v>151</v>
      </c>
      <c r="F213" s="84">
        <v>833.38</v>
      </c>
      <c r="G213" s="84">
        <f>SUM(G214+G215)</f>
        <v>225.6</v>
      </c>
      <c r="H213" s="84">
        <f>SUM(H214:H215)</f>
        <v>800</v>
      </c>
      <c r="I213" s="84">
        <f>SUM(I214:I215)</f>
        <v>1400</v>
      </c>
      <c r="J213" s="84">
        <f>SUM(J214:J215)</f>
        <v>600</v>
      </c>
      <c r="K213" s="84">
        <f>SUM(K214:K215)</f>
        <v>600</v>
      </c>
      <c r="L213" s="84">
        <f>SUM(L214:L215)</f>
        <v>600</v>
      </c>
    </row>
    <row r="214" spans="1:12" ht="15.75">
      <c r="A214" s="12"/>
      <c r="B214" s="50"/>
      <c r="C214" s="54"/>
      <c r="D214" s="54">
        <v>633006</v>
      </c>
      <c r="E214" s="90" t="s">
        <v>108</v>
      </c>
      <c r="F214" s="91">
        <v>303.71</v>
      </c>
      <c r="G214" s="91">
        <v>40</v>
      </c>
      <c r="H214" s="91">
        <v>400</v>
      </c>
      <c r="I214" s="91">
        <v>1000</v>
      </c>
      <c r="J214" s="91">
        <v>400</v>
      </c>
      <c r="K214" s="91">
        <v>400</v>
      </c>
      <c r="L214" s="91">
        <v>400</v>
      </c>
    </row>
    <row r="215" spans="1:12" ht="15.75">
      <c r="A215" s="12"/>
      <c r="B215" s="50"/>
      <c r="C215" s="54"/>
      <c r="D215" s="54">
        <v>633015</v>
      </c>
      <c r="E215" s="90" t="s">
        <v>154</v>
      </c>
      <c r="F215" s="91">
        <v>529.67</v>
      </c>
      <c r="G215" s="91">
        <v>185.6</v>
      </c>
      <c r="H215" s="91">
        <v>400</v>
      </c>
      <c r="I215" s="91">
        <v>400</v>
      </c>
      <c r="J215" s="91">
        <v>200</v>
      </c>
      <c r="K215" s="91">
        <v>200</v>
      </c>
      <c r="L215" s="91">
        <v>200</v>
      </c>
    </row>
    <row r="216" spans="1:12" s="86" customFormat="1" ht="15">
      <c r="A216" s="80"/>
      <c r="B216" s="87"/>
      <c r="C216" s="88">
        <v>635</v>
      </c>
      <c r="D216" s="88"/>
      <c r="E216" s="87" t="s">
        <v>159</v>
      </c>
      <c r="F216" s="89">
        <v>31537.76</v>
      </c>
      <c r="G216" s="89">
        <f aca="true" t="shared" si="23" ref="G216:L216">SUM(G217)</f>
        <v>1056.72</v>
      </c>
      <c r="H216" s="89">
        <f t="shared" si="23"/>
        <v>2000</v>
      </c>
      <c r="I216" s="89">
        <f t="shared" si="23"/>
        <v>0</v>
      </c>
      <c r="J216" s="89">
        <f t="shared" si="23"/>
        <v>2000</v>
      </c>
      <c r="K216" s="89">
        <f t="shared" si="23"/>
        <v>2000</v>
      </c>
      <c r="L216" s="89">
        <f t="shared" si="23"/>
        <v>2000</v>
      </c>
    </row>
    <row r="217" spans="1:12" ht="15">
      <c r="A217" s="12"/>
      <c r="B217" s="34"/>
      <c r="C217" s="54"/>
      <c r="D217" s="54">
        <v>635006</v>
      </c>
      <c r="E217" s="34" t="s">
        <v>156</v>
      </c>
      <c r="F217" s="92">
        <v>31537.76</v>
      </c>
      <c r="G217" s="92">
        <v>1056.72</v>
      </c>
      <c r="H217" s="92">
        <v>2000</v>
      </c>
      <c r="I217" s="92">
        <v>0</v>
      </c>
      <c r="J217" s="92">
        <v>2000</v>
      </c>
      <c r="K217" s="92">
        <v>2000</v>
      </c>
      <c r="L217" s="92">
        <v>2000</v>
      </c>
    </row>
    <row r="218" spans="1:12" ht="15">
      <c r="A218" s="12"/>
      <c r="B218" s="34"/>
      <c r="C218" s="54"/>
      <c r="D218" s="54"/>
      <c r="E218" s="90"/>
      <c r="F218" s="91"/>
      <c r="G218" s="91"/>
      <c r="H218" s="91"/>
      <c r="I218" s="92"/>
      <c r="J218" s="92"/>
      <c r="K218" s="92"/>
      <c r="L218" s="92"/>
    </row>
    <row r="219" spans="1:12" s="79" customFormat="1" ht="15.75">
      <c r="A219" s="12"/>
      <c r="B219" s="240" t="s">
        <v>160</v>
      </c>
      <c r="C219" s="241"/>
      <c r="D219" s="241"/>
      <c r="E219" s="242"/>
      <c r="F219" s="236">
        <v>51202.93</v>
      </c>
      <c r="G219" s="236">
        <f aca="true" t="shared" si="24" ref="G219:L219">SUM(G220+G221+G223)</f>
        <v>49377.310000000005</v>
      </c>
      <c r="H219" s="236">
        <f t="shared" si="24"/>
        <v>71900</v>
      </c>
      <c r="I219" s="237">
        <f t="shared" si="24"/>
        <v>112302</v>
      </c>
      <c r="J219" s="237">
        <f t="shared" si="24"/>
        <v>70600</v>
      </c>
      <c r="K219" s="237">
        <f t="shared" si="24"/>
        <v>70600</v>
      </c>
      <c r="L219" s="237">
        <f t="shared" si="24"/>
        <v>70600</v>
      </c>
    </row>
    <row r="220" spans="1:12" s="86" customFormat="1" ht="15">
      <c r="A220" s="93"/>
      <c r="B220" s="87"/>
      <c r="C220" s="88">
        <v>620</v>
      </c>
      <c r="D220" s="88"/>
      <c r="E220" s="83" t="s">
        <v>178</v>
      </c>
      <c r="F220" s="84">
        <v>81.37</v>
      </c>
      <c r="G220" s="84">
        <v>55</v>
      </c>
      <c r="H220" s="84">
        <v>400</v>
      </c>
      <c r="I220" s="89">
        <v>700</v>
      </c>
      <c r="J220" s="89">
        <v>700</v>
      </c>
      <c r="K220" s="89">
        <v>700</v>
      </c>
      <c r="L220" s="89">
        <v>700</v>
      </c>
    </row>
    <row r="221" spans="1:12" s="86" customFormat="1" ht="15">
      <c r="A221" s="93"/>
      <c r="B221" s="87"/>
      <c r="C221" s="88">
        <v>633</v>
      </c>
      <c r="D221" s="88"/>
      <c r="E221" s="83" t="s">
        <v>104</v>
      </c>
      <c r="F221" s="84">
        <v>842.29</v>
      </c>
      <c r="G221" s="84">
        <f aca="true" t="shared" si="25" ref="G221:L221">SUM(G222)</f>
        <v>59.9</v>
      </c>
      <c r="H221" s="84">
        <f t="shared" si="25"/>
        <v>500</v>
      </c>
      <c r="I221" s="89">
        <f t="shared" si="25"/>
        <v>500</v>
      </c>
      <c r="J221" s="89">
        <f t="shared" si="25"/>
        <v>500</v>
      </c>
      <c r="K221" s="89">
        <f t="shared" si="25"/>
        <v>500</v>
      </c>
      <c r="L221" s="89">
        <f t="shared" si="25"/>
        <v>500</v>
      </c>
    </row>
    <row r="222" spans="1:12" ht="15">
      <c r="A222" s="6"/>
      <c r="B222" s="34"/>
      <c r="C222" s="54"/>
      <c r="D222" s="54">
        <v>633006</v>
      </c>
      <c r="E222" s="90" t="s">
        <v>108</v>
      </c>
      <c r="F222" s="91">
        <v>842.29</v>
      </c>
      <c r="G222" s="91">
        <v>59.9</v>
      </c>
      <c r="H222" s="91">
        <v>500</v>
      </c>
      <c r="I222" s="92">
        <v>500</v>
      </c>
      <c r="J222" s="92">
        <v>500</v>
      </c>
      <c r="K222" s="92">
        <v>500</v>
      </c>
      <c r="L222" s="92">
        <v>500</v>
      </c>
    </row>
    <row r="223" spans="1:12" s="86" customFormat="1" ht="15">
      <c r="A223" s="80"/>
      <c r="B223" s="87"/>
      <c r="C223" s="82">
        <v>637</v>
      </c>
      <c r="D223" s="82"/>
      <c r="E223" s="94" t="s">
        <v>128</v>
      </c>
      <c r="F223" s="89">
        <v>50279.27</v>
      </c>
      <c r="G223" s="89">
        <f aca="true" t="shared" si="26" ref="G223:L223">SUM(G224:G227)</f>
        <v>49262.41</v>
      </c>
      <c r="H223" s="89">
        <f t="shared" si="26"/>
        <v>71000</v>
      </c>
      <c r="I223" s="89">
        <f t="shared" si="26"/>
        <v>111102</v>
      </c>
      <c r="J223" s="89">
        <f t="shared" si="26"/>
        <v>69400</v>
      </c>
      <c r="K223" s="89">
        <f t="shared" si="26"/>
        <v>69400</v>
      </c>
      <c r="L223" s="89">
        <f t="shared" si="26"/>
        <v>69400</v>
      </c>
    </row>
    <row r="224" spans="1:12" ht="15">
      <c r="A224" s="12"/>
      <c r="B224" s="34"/>
      <c r="C224" s="27"/>
      <c r="D224" s="54">
        <v>637004</v>
      </c>
      <c r="E224" s="45" t="s">
        <v>161</v>
      </c>
      <c r="F224" s="92">
        <v>32578.31</v>
      </c>
      <c r="G224" s="92">
        <v>33580.43</v>
      </c>
      <c r="H224" s="92">
        <v>40000</v>
      </c>
      <c r="I224" s="92">
        <v>40000</v>
      </c>
      <c r="J224" s="92">
        <v>45000</v>
      </c>
      <c r="K224" s="92">
        <v>45000</v>
      </c>
      <c r="L224" s="92">
        <v>45000</v>
      </c>
    </row>
    <row r="225" spans="1:12" ht="15">
      <c r="A225" s="12"/>
      <c r="B225" s="34"/>
      <c r="C225" s="27"/>
      <c r="D225" s="54">
        <v>637004</v>
      </c>
      <c r="E225" s="45" t="s">
        <v>162</v>
      </c>
      <c r="F225" s="92">
        <v>0</v>
      </c>
      <c r="G225" s="92">
        <v>0</v>
      </c>
      <c r="H225" s="92">
        <v>0</v>
      </c>
      <c r="I225" s="92">
        <v>48902</v>
      </c>
      <c r="J225" s="92">
        <v>0</v>
      </c>
      <c r="K225" s="92">
        <v>0</v>
      </c>
      <c r="L225" s="92">
        <v>0</v>
      </c>
    </row>
    <row r="226" spans="1:12" ht="15">
      <c r="A226" s="12"/>
      <c r="B226" s="34"/>
      <c r="C226" s="27"/>
      <c r="D226" s="54">
        <v>637012</v>
      </c>
      <c r="E226" s="45" t="s">
        <v>163</v>
      </c>
      <c r="F226" s="92">
        <v>17065.16</v>
      </c>
      <c r="G226" s="92">
        <v>15484.62</v>
      </c>
      <c r="H226" s="92">
        <v>29000</v>
      </c>
      <c r="I226" s="92">
        <v>20000</v>
      </c>
      <c r="J226" s="92">
        <v>22000</v>
      </c>
      <c r="K226" s="92">
        <v>22000</v>
      </c>
      <c r="L226" s="92">
        <v>22000</v>
      </c>
    </row>
    <row r="227" spans="1:12" ht="15">
      <c r="A227" s="12"/>
      <c r="B227" s="34"/>
      <c r="C227" s="27"/>
      <c r="D227" s="54">
        <v>637027</v>
      </c>
      <c r="E227" s="45" t="s">
        <v>138</v>
      </c>
      <c r="F227" s="92">
        <v>635.8</v>
      </c>
      <c r="G227" s="92">
        <v>197.36</v>
      </c>
      <c r="H227" s="92">
        <v>2000</v>
      </c>
      <c r="I227" s="92">
        <v>2200</v>
      </c>
      <c r="J227" s="92">
        <v>2400</v>
      </c>
      <c r="K227" s="92">
        <v>2400</v>
      </c>
      <c r="L227" s="92">
        <v>2400</v>
      </c>
    </row>
    <row r="228" spans="1:12" ht="15">
      <c r="A228" s="12"/>
      <c r="B228" s="34"/>
      <c r="C228" s="54"/>
      <c r="D228" s="54"/>
      <c r="E228" s="90"/>
      <c r="F228" s="91"/>
      <c r="G228" s="91"/>
      <c r="H228" s="91"/>
      <c r="I228" s="92"/>
      <c r="J228" s="92"/>
      <c r="K228" s="92"/>
      <c r="L228" s="92"/>
    </row>
    <row r="229" spans="1:12" s="79" customFormat="1" ht="15.75">
      <c r="A229" s="12"/>
      <c r="B229" s="240" t="s">
        <v>164</v>
      </c>
      <c r="C229" s="241"/>
      <c r="D229" s="241"/>
      <c r="E229" s="246"/>
      <c r="F229" s="236">
        <v>612.18</v>
      </c>
      <c r="G229" s="236">
        <f aca="true" t="shared" si="27" ref="G229:L229">SUM(G230)</f>
        <v>1098.44</v>
      </c>
      <c r="H229" s="236">
        <f t="shared" si="27"/>
        <v>700</v>
      </c>
      <c r="I229" s="237">
        <f t="shared" si="27"/>
        <v>2700</v>
      </c>
      <c r="J229" s="237">
        <f t="shared" si="27"/>
        <v>2700</v>
      </c>
      <c r="K229" s="237">
        <f t="shared" si="27"/>
        <v>2700</v>
      </c>
      <c r="L229" s="237">
        <f t="shared" si="27"/>
        <v>2700</v>
      </c>
    </row>
    <row r="230" spans="1:12" ht="15">
      <c r="A230" s="6"/>
      <c r="B230" s="34"/>
      <c r="C230" s="54">
        <v>642</v>
      </c>
      <c r="D230" s="54"/>
      <c r="E230" s="90" t="s">
        <v>165</v>
      </c>
      <c r="F230" s="91">
        <v>612.18</v>
      </c>
      <c r="G230" s="91">
        <v>1098.44</v>
      </c>
      <c r="H230" s="91">
        <v>700</v>
      </c>
      <c r="I230" s="92">
        <v>2700</v>
      </c>
      <c r="J230" s="92">
        <v>2700</v>
      </c>
      <c r="K230" s="92">
        <v>2700</v>
      </c>
      <c r="L230" s="92">
        <v>2700</v>
      </c>
    </row>
    <row r="231" spans="1:12" ht="15.75">
      <c r="A231" s="6"/>
      <c r="B231" s="34"/>
      <c r="C231" s="54"/>
      <c r="D231" s="54"/>
      <c r="E231" s="90"/>
      <c r="F231" s="91"/>
      <c r="G231" s="91"/>
      <c r="H231" s="91"/>
      <c r="I231" s="95"/>
      <c r="J231" s="95"/>
      <c r="K231" s="95"/>
      <c r="L231" s="95"/>
    </row>
    <row r="232" spans="1:12" s="79" customFormat="1" ht="15.75">
      <c r="A232" s="12"/>
      <c r="B232" s="240" t="s">
        <v>166</v>
      </c>
      <c r="C232" s="247"/>
      <c r="D232" s="247"/>
      <c r="E232" s="246"/>
      <c r="F232" s="236">
        <v>30343.62</v>
      </c>
      <c r="G232" s="236">
        <f aca="true" t="shared" si="28" ref="G232:L232">SUM(G233+G234+G235+G240+G243)</f>
        <v>18954.7</v>
      </c>
      <c r="H232" s="236">
        <f t="shared" si="28"/>
        <v>12100</v>
      </c>
      <c r="I232" s="237">
        <f t="shared" si="28"/>
        <v>11300</v>
      </c>
      <c r="J232" s="237">
        <f t="shared" si="28"/>
        <v>10700</v>
      </c>
      <c r="K232" s="237">
        <f t="shared" si="28"/>
        <v>10700</v>
      </c>
      <c r="L232" s="237">
        <f t="shared" si="28"/>
        <v>10700</v>
      </c>
    </row>
    <row r="233" spans="1:12" s="86" customFormat="1" ht="15">
      <c r="A233" s="93"/>
      <c r="B233" s="87"/>
      <c r="C233" s="82">
        <v>610</v>
      </c>
      <c r="D233" s="82"/>
      <c r="E233" s="83" t="s">
        <v>234</v>
      </c>
      <c r="F233" s="84">
        <v>498.39</v>
      </c>
      <c r="G233" s="84">
        <v>1495.17</v>
      </c>
      <c r="H233" s="84">
        <v>0</v>
      </c>
      <c r="I233" s="89">
        <v>0</v>
      </c>
      <c r="J233" s="89">
        <v>0</v>
      </c>
      <c r="K233" s="89">
        <v>0</v>
      </c>
      <c r="L233" s="89">
        <v>0</v>
      </c>
    </row>
    <row r="234" spans="1:12" s="86" customFormat="1" ht="15">
      <c r="A234" s="80"/>
      <c r="B234" s="87"/>
      <c r="C234" s="88">
        <v>620</v>
      </c>
      <c r="D234" s="88"/>
      <c r="E234" s="83" t="s">
        <v>167</v>
      </c>
      <c r="F234" s="84">
        <v>4984.28</v>
      </c>
      <c r="G234" s="84">
        <v>4036.09</v>
      </c>
      <c r="H234" s="84">
        <v>2500</v>
      </c>
      <c r="I234" s="89">
        <v>2500</v>
      </c>
      <c r="J234" s="89">
        <v>1600</v>
      </c>
      <c r="K234" s="89">
        <v>1600</v>
      </c>
      <c r="L234" s="89">
        <v>1600</v>
      </c>
    </row>
    <row r="235" spans="1:12" s="86" customFormat="1" ht="15">
      <c r="A235" s="80"/>
      <c r="B235" s="96"/>
      <c r="C235" s="88">
        <v>633</v>
      </c>
      <c r="D235" s="88"/>
      <c r="E235" s="83" t="s">
        <v>168</v>
      </c>
      <c r="F235" s="84">
        <v>5347.87</v>
      </c>
      <c r="G235" s="84">
        <f aca="true" t="shared" si="29" ref="G235:L235">SUM(G236:G239)</f>
        <v>3750.6699999999996</v>
      </c>
      <c r="H235" s="84">
        <f t="shared" si="29"/>
        <v>3600</v>
      </c>
      <c r="I235" s="89">
        <f t="shared" si="29"/>
        <v>2800</v>
      </c>
      <c r="J235" s="89">
        <f t="shared" si="29"/>
        <v>3100</v>
      </c>
      <c r="K235" s="89">
        <f t="shared" si="29"/>
        <v>3100</v>
      </c>
      <c r="L235" s="89">
        <f t="shared" si="29"/>
        <v>3100</v>
      </c>
    </row>
    <row r="236" spans="1:12" ht="15">
      <c r="A236" s="12"/>
      <c r="B236" s="97"/>
      <c r="C236" s="54"/>
      <c r="D236" s="54">
        <v>633004</v>
      </c>
      <c r="E236" s="90" t="s">
        <v>169</v>
      </c>
      <c r="F236" s="91">
        <v>65.03</v>
      </c>
      <c r="G236" s="91">
        <v>54.1</v>
      </c>
      <c r="H236" s="91">
        <v>400</v>
      </c>
      <c r="I236" s="92">
        <v>400</v>
      </c>
      <c r="J236" s="92">
        <v>400</v>
      </c>
      <c r="K236" s="92">
        <v>400</v>
      </c>
      <c r="L236" s="92">
        <v>400</v>
      </c>
    </row>
    <row r="237" spans="1:12" ht="15">
      <c r="A237" s="12"/>
      <c r="B237" s="97"/>
      <c r="C237" s="54"/>
      <c r="D237" s="54">
        <v>633006</v>
      </c>
      <c r="E237" s="90" t="s">
        <v>108</v>
      </c>
      <c r="F237" s="91">
        <v>3075</v>
      </c>
      <c r="G237" s="91">
        <v>1502.08</v>
      </c>
      <c r="H237" s="91">
        <v>1000</v>
      </c>
      <c r="I237" s="92">
        <v>1000</v>
      </c>
      <c r="J237" s="92">
        <v>1000</v>
      </c>
      <c r="K237" s="92">
        <v>1000</v>
      </c>
      <c r="L237" s="92">
        <v>1000</v>
      </c>
    </row>
    <row r="238" spans="1:12" ht="15">
      <c r="A238" s="12"/>
      <c r="B238" s="97"/>
      <c r="C238" s="54"/>
      <c r="D238" s="54">
        <v>633010</v>
      </c>
      <c r="E238" s="90" t="s">
        <v>110</v>
      </c>
      <c r="F238" s="91">
        <v>146</v>
      </c>
      <c r="G238" s="91">
        <v>0</v>
      </c>
      <c r="H238" s="91">
        <v>200</v>
      </c>
      <c r="I238" s="92">
        <v>200</v>
      </c>
      <c r="J238" s="92">
        <v>200</v>
      </c>
      <c r="K238" s="92">
        <v>200</v>
      </c>
      <c r="L238" s="92">
        <v>200</v>
      </c>
    </row>
    <row r="239" spans="1:12" ht="15">
      <c r="A239" s="12"/>
      <c r="B239" s="97"/>
      <c r="C239" s="54"/>
      <c r="D239" s="54">
        <v>633015</v>
      </c>
      <c r="E239" s="90" t="s">
        <v>154</v>
      </c>
      <c r="F239" s="91">
        <v>2061.84</v>
      </c>
      <c r="G239" s="91">
        <v>2194.49</v>
      </c>
      <c r="H239" s="91">
        <v>2000</v>
      </c>
      <c r="I239" s="92">
        <v>1200</v>
      </c>
      <c r="J239" s="92">
        <v>1500</v>
      </c>
      <c r="K239" s="92">
        <v>1500</v>
      </c>
      <c r="L239" s="92">
        <v>1500</v>
      </c>
    </row>
    <row r="240" spans="1:12" s="86" customFormat="1" ht="15">
      <c r="A240" s="80"/>
      <c r="B240" s="87"/>
      <c r="C240" s="88">
        <v>635</v>
      </c>
      <c r="D240" s="88"/>
      <c r="E240" s="83" t="s">
        <v>121</v>
      </c>
      <c r="F240" s="84">
        <v>2253.82</v>
      </c>
      <c r="G240" s="84">
        <f>SUM(G241+G242)</f>
        <v>0</v>
      </c>
      <c r="H240" s="84">
        <f>SUM(H241:H242)</f>
        <v>1000</v>
      </c>
      <c r="I240" s="89">
        <f>SUM(I241:I242)</f>
        <v>1000</v>
      </c>
      <c r="J240" s="89">
        <f>SUM(J241)</f>
        <v>1000</v>
      </c>
      <c r="K240" s="89">
        <f>SUM(K241)</f>
        <v>1000</v>
      </c>
      <c r="L240" s="89">
        <f>SUM(L241)</f>
        <v>1000</v>
      </c>
    </row>
    <row r="241" spans="1:12" ht="15">
      <c r="A241" s="12"/>
      <c r="B241" s="34"/>
      <c r="C241" s="54"/>
      <c r="D241" s="54">
        <v>635004</v>
      </c>
      <c r="E241" s="90" t="s">
        <v>123</v>
      </c>
      <c r="F241" s="91">
        <v>492.82</v>
      </c>
      <c r="G241" s="91">
        <v>0</v>
      </c>
      <c r="H241" s="91">
        <v>1000</v>
      </c>
      <c r="I241" s="92">
        <v>1000</v>
      </c>
      <c r="J241" s="92">
        <v>1000</v>
      </c>
      <c r="K241" s="92">
        <v>1000</v>
      </c>
      <c r="L241" s="92">
        <v>1000</v>
      </c>
    </row>
    <row r="242" spans="1:12" ht="15">
      <c r="A242" s="12"/>
      <c r="B242" s="34"/>
      <c r="C242" s="54"/>
      <c r="D242" s="54">
        <v>635006</v>
      </c>
      <c r="E242" s="90" t="s">
        <v>156</v>
      </c>
      <c r="F242" s="91">
        <v>1761</v>
      </c>
      <c r="G242" s="91">
        <v>0</v>
      </c>
      <c r="H242" s="91">
        <v>0</v>
      </c>
      <c r="I242" s="92">
        <v>0</v>
      </c>
      <c r="J242" s="92">
        <v>0</v>
      </c>
      <c r="K242" s="92">
        <v>0</v>
      </c>
      <c r="L242" s="92">
        <v>0</v>
      </c>
    </row>
    <row r="243" spans="1:12" s="86" customFormat="1" ht="15">
      <c r="A243" s="80"/>
      <c r="B243" s="87"/>
      <c r="C243" s="88">
        <v>637</v>
      </c>
      <c r="D243" s="88"/>
      <c r="E243" s="83" t="s">
        <v>128</v>
      </c>
      <c r="F243" s="84">
        <v>17259.26</v>
      </c>
      <c r="G243" s="84">
        <f aca="true" t="shared" si="30" ref="G243:L243">SUM(G244)</f>
        <v>9672.77</v>
      </c>
      <c r="H243" s="84">
        <f t="shared" si="30"/>
        <v>5000</v>
      </c>
      <c r="I243" s="89">
        <f t="shared" si="30"/>
        <v>5000</v>
      </c>
      <c r="J243" s="89">
        <f t="shared" si="30"/>
        <v>5000</v>
      </c>
      <c r="K243" s="89">
        <f t="shared" si="30"/>
        <v>5000</v>
      </c>
      <c r="L243" s="89">
        <f t="shared" si="30"/>
        <v>5000</v>
      </c>
    </row>
    <row r="244" spans="1:12" ht="15">
      <c r="A244" s="12"/>
      <c r="B244" s="98"/>
      <c r="C244" s="57"/>
      <c r="D244" s="57">
        <v>637027</v>
      </c>
      <c r="E244" s="99" t="s">
        <v>138</v>
      </c>
      <c r="F244" s="91">
        <v>17259.26</v>
      </c>
      <c r="G244" s="91">
        <v>9672.77</v>
      </c>
      <c r="H244" s="91">
        <v>5000</v>
      </c>
      <c r="I244" s="92">
        <v>5000</v>
      </c>
      <c r="J244" s="92">
        <v>5000</v>
      </c>
      <c r="K244" s="92">
        <v>5000</v>
      </c>
      <c r="L244" s="92">
        <v>5000</v>
      </c>
    </row>
    <row r="245" spans="1:12" ht="15">
      <c r="A245" s="12"/>
      <c r="B245" s="98"/>
      <c r="C245" s="57"/>
      <c r="D245" s="57"/>
      <c r="E245" s="99"/>
      <c r="F245" s="91"/>
      <c r="G245" s="91"/>
      <c r="H245" s="91"/>
      <c r="I245" s="92"/>
      <c r="J245" s="92"/>
      <c r="K245" s="92"/>
      <c r="L245" s="92"/>
    </row>
    <row r="246" spans="1:12" s="101" customFormat="1" ht="15.75">
      <c r="A246" s="100"/>
      <c r="B246" s="254" t="s">
        <v>170</v>
      </c>
      <c r="C246" s="255"/>
      <c r="D246" s="255"/>
      <c r="E246" s="256"/>
      <c r="F246" s="236">
        <v>1753.02</v>
      </c>
      <c r="G246" s="236">
        <f>SUM(G247+G248)</f>
        <v>0</v>
      </c>
      <c r="H246" s="236">
        <f>SUM(H247:H248)</f>
        <v>1500</v>
      </c>
      <c r="I246" s="237">
        <f>SUM(I247:I248)</f>
        <v>1500</v>
      </c>
      <c r="J246" s="237">
        <f>SUM(J247:J248)</f>
        <v>1500</v>
      </c>
      <c r="K246" s="237">
        <f>SUM(K247:K248)</f>
        <v>0</v>
      </c>
      <c r="L246" s="237">
        <f>SUM(L247:L248)</f>
        <v>0</v>
      </c>
    </row>
    <row r="247" spans="1:12" ht="15">
      <c r="A247" s="6"/>
      <c r="B247" s="98"/>
      <c r="C247" s="57"/>
      <c r="D247" s="57">
        <v>633006</v>
      </c>
      <c r="E247" s="99" t="s">
        <v>108</v>
      </c>
      <c r="F247" s="91">
        <v>53.96</v>
      </c>
      <c r="G247" s="91">
        <v>0</v>
      </c>
      <c r="H247" s="91">
        <v>0</v>
      </c>
      <c r="I247" s="92">
        <v>0</v>
      </c>
      <c r="J247" s="92">
        <v>0</v>
      </c>
      <c r="K247" s="92">
        <v>0</v>
      </c>
      <c r="L247" s="92">
        <v>0</v>
      </c>
    </row>
    <row r="248" spans="1:12" ht="15">
      <c r="A248" s="12"/>
      <c r="B248" s="98"/>
      <c r="C248" s="57"/>
      <c r="D248" s="57">
        <v>637004</v>
      </c>
      <c r="E248" s="99" t="s">
        <v>129</v>
      </c>
      <c r="F248" s="91">
        <v>1699.06</v>
      </c>
      <c r="G248" s="91">
        <v>0</v>
      </c>
      <c r="H248" s="91">
        <v>1500</v>
      </c>
      <c r="I248" s="92">
        <v>1500</v>
      </c>
      <c r="J248" s="92">
        <v>1500</v>
      </c>
      <c r="K248" s="92">
        <v>0</v>
      </c>
      <c r="L248" s="92">
        <v>0</v>
      </c>
    </row>
    <row r="249" spans="1:12" ht="15">
      <c r="A249" s="12"/>
      <c r="B249" s="98"/>
      <c r="C249" s="57"/>
      <c r="D249" s="57"/>
      <c r="E249" s="99"/>
      <c r="F249" s="91"/>
      <c r="G249" s="91"/>
      <c r="H249" s="91"/>
      <c r="I249" s="92"/>
      <c r="J249" s="92"/>
      <c r="K249" s="92"/>
      <c r="L249" s="92"/>
    </row>
    <row r="250" spans="1:12" s="79" customFormat="1" ht="15.75">
      <c r="A250" s="12"/>
      <c r="B250" s="240" t="s">
        <v>171</v>
      </c>
      <c r="C250" s="241"/>
      <c r="D250" s="241"/>
      <c r="E250" s="246"/>
      <c r="F250" s="236">
        <v>3170.81</v>
      </c>
      <c r="G250" s="236">
        <f aca="true" t="shared" si="31" ref="G250:L250">SUM(G251:G253)</f>
        <v>18425.33</v>
      </c>
      <c r="H250" s="236">
        <f t="shared" si="31"/>
        <v>16400</v>
      </c>
      <c r="I250" s="237">
        <f t="shared" si="31"/>
        <v>16600</v>
      </c>
      <c r="J250" s="237">
        <f t="shared" si="31"/>
        <v>17200</v>
      </c>
      <c r="K250" s="237">
        <f t="shared" si="31"/>
        <v>17200</v>
      </c>
      <c r="L250" s="237">
        <f t="shared" si="31"/>
        <v>17200</v>
      </c>
    </row>
    <row r="251" spans="1:12" ht="15.75">
      <c r="A251" s="12"/>
      <c r="B251" s="50"/>
      <c r="C251" s="54">
        <v>632</v>
      </c>
      <c r="D251" s="54"/>
      <c r="E251" s="90" t="s">
        <v>99</v>
      </c>
      <c r="F251" s="91">
        <v>3164.91</v>
      </c>
      <c r="G251" s="91">
        <v>18002.24</v>
      </c>
      <c r="H251" s="91">
        <v>16000</v>
      </c>
      <c r="I251" s="91">
        <v>16000</v>
      </c>
      <c r="J251" s="91">
        <v>16000</v>
      </c>
      <c r="K251" s="91">
        <v>16000</v>
      </c>
      <c r="L251" s="92">
        <v>16000</v>
      </c>
    </row>
    <row r="252" spans="1:12" ht="15.75">
      <c r="A252" s="12"/>
      <c r="B252" s="50"/>
      <c r="C252" s="54">
        <v>633</v>
      </c>
      <c r="D252" s="54"/>
      <c r="E252" s="90" t="s">
        <v>104</v>
      </c>
      <c r="F252" s="91">
        <v>5.9</v>
      </c>
      <c r="G252" s="91">
        <v>99.21</v>
      </c>
      <c r="H252" s="91">
        <v>200</v>
      </c>
      <c r="I252" s="91">
        <v>200</v>
      </c>
      <c r="J252" s="91">
        <v>200</v>
      </c>
      <c r="K252" s="91">
        <v>200</v>
      </c>
      <c r="L252" s="92">
        <v>200</v>
      </c>
    </row>
    <row r="253" spans="1:12" ht="15.75">
      <c r="A253" s="12"/>
      <c r="B253" s="50"/>
      <c r="C253" s="54">
        <v>635</v>
      </c>
      <c r="D253" s="54"/>
      <c r="E253" s="90" t="s">
        <v>121</v>
      </c>
      <c r="F253" s="91">
        <v>0</v>
      </c>
      <c r="G253" s="91">
        <v>323.88</v>
      </c>
      <c r="H253" s="91">
        <v>200</v>
      </c>
      <c r="I253" s="91">
        <v>400</v>
      </c>
      <c r="J253" s="91">
        <v>1000</v>
      </c>
      <c r="K253" s="91">
        <v>1000</v>
      </c>
      <c r="L253" s="92">
        <v>1000</v>
      </c>
    </row>
    <row r="254" spans="1:12" ht="15.75">
      <c r="A254" s="12"/>
      <c r="B254" s="34"/>
      <c r="C254" s="27"/>
      <c r="D254" s="27"/>
      <c r="E254" s="50"/>
      <c r="F254" s="95"/>
      <c r="G254" s="95"/>
      <c r="H254" s="95"/>
      <c r="I254" s="95"/>
      <c r="J254" s="95"/>
      <c r="K254" s="95"/>
      <c r="L254" s="95"/>
    </row>
    <row r="255" spans="1:12" s="79" customFormat="1" ht="15.75">
      <c r="A255" s="12"/>
      <c r="B255" s="240" t="s">
        <v>172</v>
      </c>
      <c r="C255" s="245"/>
      <c r="D255" s="245"/>
      <c r="E255" s="246"/>
      <c r="F255" s="236">
        <v>41470</v>
      </c>
      <c r="G255" s="236">
        <f>SUM(G256+G257+G258+G259+G265)</f>
        <v>0</v>
      </c>
      <c r="H255" s="236">
        <v>0</v>
      </c>
      <c r="I255" s="237">
        <v>0</v>
      </c>
      <c r="J255" s="237">
        <v>0</v>
      </c>
      <c r="K255" s="237">
        <v>0</v>
      </c>
      <c r="L255" s="237">
        <v>0</v>
      </c>
    </row>
    <row r="256" spans="1:12" s="172" customFormat="1" ht="15">
      <c r="A256" s="80"/>
      <c r="B256" s="102"/>
      <c r="C256" s="103">
        <v>610</v>
      </c>
      <c r="D256" s="103"/>
      <c r="E256" s="83" t="s">
        <v>253</v>
      </c>
      <c r="F256" s="84">
        <v>0</v>
      </c>
      <c r="G256" s="84">
        <v>0</v>
      </c>
      <c r="H256" s="84">
        <v>0</v>
      </c>
      <c r="I256" s="89">
        <v>0</v>
      </c>
      <c r="J256" s="89">
        <v>0</v>
      </c>
      <c r="K256" s="89">
        <v>0</v>
      </c>
      <c r="L256" s="89">
        <v>0</v>
      </c>
    </row>
    <row r="257" spans="1:12" s="86" customFormat="1" ht="15">
      <c r="A257" s="93"/>
      <c r="B257" s="102"/>
      <c r="C257" s="103">
        <v>620</v>
      </c>
      <c r="D257" s="103"/>
      <c r="E257" s="83" t="s">
        <v>167</v>
      </c>
      <c r="F257" s="84">
        <v>472.34</v>
      </c>
      <c r="G257" s="84">
        <v>0</v>
      </c>
      <c r="H257" s="84">
        <v>0</v>
      </c>
      <c r="I257" s="89">
        <v>0</v>
      </c>
      <c r="J257" s="89">
        <v>0</v>
      </c>
      <c r="K257" s="89">
        <v>0</v>
      </c>
      <c r="L257" s="89">
        <v>0</v>
      </c>
    </row>
    <row r="258" spans="1:12" s="86" customFormat="1" ht="15">
      <c r="A258" s="93"/>
      <c r="B258" s="102"/>
      <c r="C258" s="103">
        <v>632</v>
      </c>
      <c r="D258" s="103"/>
      <c r="E258" s="83" t="s">
        <v>100</v>
      </c>
      <c r="F258" s="84">
        <v>7015.91</v>
      </c>
      <c r="G258" s="84">
        <v>0</v>
      </c>
      <c r="H258" s="84">
        <v>0</v>
      </c>
      <c r="I258" s="89">
        <v>0</v>
      </c>
      <c r="J258" s="89">
        <v>0</v>
      </c>
      <c r="K258" s="89">
        <v>0</v>
      </c>
      <c r="L258" s="89">
        <v>0</v>
      </c>
    </row>
    <row r="259" spans="1:12" s="86" customFormat="1" ht="15">
      <c r="A259" s="93"/>
      <c r="B259" s="102"/>
      <c r="C259" s="103">
        <v>633</v>
      </c>
      <c r="D259" s="103"/>
      <c r="E259" s="83" t="s">
        <v>104</v>
      </c>
      <c r="F259" s="84">
        <v>9307.03</v>
      </c>
      <c r="G259" s="84">
        <f>SUM(G260:G264)</f>
        <v>0</v>
      </c>
      <c r="H259" s="84">
        <v>0</v>
      </c>
      <c r="I259" s="89">
        <v>0</v>
      </c>
      <c r="J259" s="89">
        <v>0</v>
      </c>
      <c r="K259" s="89">
        <v>0</v>
      </c>
      <c r="L259" s="89">
        <v>0</v>
      </c>
    </row>
    <row r="260" spans="1:12" ht="15">
      <c r="A260" s="6"/>
      <c r="B260" s="98"/>
      <c r="C260" s="104"/>
      <c r="D260" s="57">
        <v>633006</v>
      </c>
      <c r="E260" s="90" t="s">
        <v>108</v>
      </c>
      <c r="F260" s="91">
        <v>2243.58</v>
      </c>
      <c r="G260" s="91">
        <v>0</v>
      </c>
      <c r="H260" s="91">
        <v>0</v>
      </c>
      <c r="I260" s="92">
        <v>0</v>
      </c>
      <c r="J260" s="92">
        <v>0</v>
      </c>
      <c r="K260" s="92">
        <v>0</v>
      </c>
      <c r="L260" s="92">
        <v>0</v>
      </c>
    </row>
    <row r="261" spans="1:12" ht="15">
      <c r="A261" s="6"/>
      <c r="B261" s="98"/>
      <c r="C261" s="104"/>
      <c r="D261" s="57">
        <v>633007</v>
      </c>
      <c r="E261" s="90" t="s">
        <v>173</v>
      </c>
      <c r="F261" s="91">
        <v>1354.43</v>
      </c>
      <c r="G261" s="91">
        <v>0</v>
      </c>
      <c r="H261" s="91">
        <v>0</v>
      </c>
      <c r="I261" s="92">
        <v>0</v>
      </c>
      <c r="J261" s="92">
        <v>0</v>
      </c>
      <c r="K261" s="92">
        <v>0</v>
      </c>
      <c r="L261" s="92">
        <v>0</v>
      </c>
    </row>
    <row r="262" spans="1:12" ht="15">
      <c r="A262" s="6"/>
      <c r="B262" s="98"/>
      <c r="C262" s="104"/>
      <c r="D262" s="57">
        <v>633010</v>
      </c>
      <c r="E262" s="90" t="s">
        <v>110</v>
      </c>
      <c r="F262" s="91">
        <v>4568.44</v>
      </c>
      <c r="G262" s="91">
        <v>0</v>
      </c>
      <c r="H262" s="91">
        <v>0</v>
      </c>
      <c r="I262" s="92">
        <v>0</v>
      </c>
      <c r="J262" s="92">
        <v>0</v>
      </c>
      <c r="K262" s="92"/>
      <c r="L262" s="92">
        <v>0</v>
      </c>
    </row>
    <row r="263" spans="1:12" ht="15">
      <c r="A263" s="6"/>
      <c r="B263" s="98"/>
      <c r="C263" s="104"/>
      <c r="D263" s="57">
        <v>633011</v>
      </c>
      <c r="E263" s="90" t="s">
        <v>111</v>
      </c>
      <c r="F263" s="91">
        <v>746.42</v>
      </c>
      <c r="G263" s="91">
        <v>0</v>
      </c>
      <c r="H263" s="91">
        <v>0</v>
      </c>
      <c r="I263" s="92">
        <v>0</v>
      </c>
      <c r="J263" s="92">
        <v>0</v>
      </c>
      <c r="K263" s="92">
        <v>0</v>
      </c>
      <c r="L263" s="92">
        <v>0</v>
      </c>
    </row>
    <row r="264" spans="1:12" ht="15">
      <c r="A264" s="6"/>
      <c r="B264" s="98"/>
      <c r="C264" s="104"/>
      <c r="D264" s="57">
        <v>633016</v>
      </c>
      <c r="E264" s="90" t="s">
        <v>113</v>
      </c>
      <c r="F264" s="91">
        <v>394.16</v>
      </c>
      <c r="G264" s="91">
        <v>0</v>
      </c>
      <c r="H264" s="91">
        <v>0</v>
      </c>
      <c r="I264" s="92">
        <v>0</v>
      </c>
      <c r="J264" s="92">
        <v>0</v>
      </c>
      <c r="K264" s="92">
        <v>0</v>
      </c>
      <c r="L264" s="92">
        <v>0</v>
      </c>
    </row>
    <row r="265" spans="1:12" s="86" customFormat="1" ht="15">
      <c r="A265" s="93"/>
      <c r="B265" s="102"/>
      <c r="C265" s="103">
        <v>637</v>
      </c>
      <c r="D265" s="103"/>
      <c r="E265" s="83" t="s">
        <v>128</v>
      </c>
      <c r="F265" s="84">
        <v>24674.72</v>
      </c>
      <c r="G265" s="84">
        <f>SUM(G266:G268)</f>
        <v>0</v>
      </c>
      <c r="H265" s="84">
        <v>0</v>
      </c>
      <c r="I265" s="89">
        <v>0</v>
      </c>
      <c r="J265" s="89">
        <v>0</v>
      </c>
      <c r="K265" s="89">
        <v>0</v>
      </c>
      <c r="L265" s="89">
        <v>0</v>
      </c>
    </row>
    <row r="266" spans="1:12" ht="15">
      <c r="A266" s="6"/>
      <c r="B266" s="98"/>
      <c r="C266" s="104"/>
      <c r="D266" s="57">
        <v>637004</v>
      </c>
      <c r="E266" s="90" t="s">
        <v>129</v>
      </c>
      <c r="F266" s="91">
        <v>6984.72</v>
      </c>
      <c r="G266" s="91">
        <v>0</v>
      </c>
      <c r="H266" s="91">
        <v>0</v>
      </c>
      <c r="I266" s="92">
        <v>0</v>
      </c>
      <c r="J266" s="92">
        <v>0</v>
      </c>
      <c r="K266" s="92">
        <v>0</v>
      </c>
      <c r="L266" s="92">
        <v>0</v>
      </c>
    </row>
    <row r="267" spans="1:12" ht="15">
      <c r="A267" s="6"/>
      <c r="B267" s="98"/>
      <c r="C267" s="104"/>
      <c r="D267" s="57">
        <v>637007</v>
      </c>
      <c r="E267" s="90" t="s">
        <v>98</v>
      </c>
      <c r="F267" s="91">
        <v>17270</v>
      </c>
      <c r="G267" s="91">
        <v>0</v>
      </c>
      <c r="H267" s="91">
        <v>0</v>
      </c>
      <c r="I267" s="92">
        <v>0</v>
      </c>
      <c r="J267" s="92">
        <v>0</v>
      </c>
      <c r="K267" s="92">
        <v>0</v>
      </c>
      <c r="L267" s="92">
        <v>0</v>
      </c>
    </row>
    <row r="268" spans="1:12" ht="15">
      <c r="A268" s="6"/>
      <c r="B268" s="98"/>
      <c r="C268" s="104"/>
      <c r="D268" s="57">
        <v>637027</v>
      </c>
      <c r="E268" s="90" t="s">
        <v>138</v>
      </c>
      <c r="F268" s="91">
        <v>420</v>
      </c>
      <c r="G268" s="91">
        <v>0</v>
      </c>
      <c r="H268" s="91">
        <v>0</v>
      </c>
      <c r="I268" s="92">
        <v>0</v>
      </c>
      <c r="J268" s="92">
        <v>0</v>
      </c>
      <c r="K268" s="92">
        <v>0</v>
      </c>
      <c r="L268" s="92">
        <v>0</v>
      </c>
    </row>
    <row r="269" spans="1:12" ht="15.75">
      <c r="A269" s="6"/>
      <c r="B269" s="105"/>
      <c r="C269" s="106"/>
      <c r="D269" s="106"/>
      <c r="E269" s="90"/>
      <c r="F269" s="107"/>
      <c r="G269" s="107"/>
      <c r="H269" s="107"/>
      <c r="I269" s="95"/>
      <c r="J269" s="95"/>
      <c r="K269" s="95"/>
      <c r="L269" s="95"/>
    </row>
    <row r="270" spans="1:12" s="79" customFormat="1" ht="15.75">
      <c r="A270" s="12"/>
      <c r="B270" s="251" t="s">
        <v>174</v>
      </c>
      <c r="C270" s="252"/>
      <c r="D270" s="253"/>
      <c r="E270" s="235"/>
      <c r="F270" s="236">
        <v>17946.87</v>
      </c>
      <c r="G270" s="236">
        <f aca="true" t="shared" si="32" ref="G270:L270">SUM(G271+G272+G273+G274+G276+G279)</f>
        <v>21973.82</v>
      </c>
      <c r="H270" s="236">
        <f t="shared" si="32"/>
        <v>21900</v>
      </c>
      <c r="I270" s="237">
        <f t="shared" si="32"/>
        <v>26900</v>
      </c>
      <c r="J270" s="237">
        <f t="shared" si="32"/>
        <v>22500</v>
      </c>
      <c r="K270" s="237">
        <f t="shared" si="32"/>
        <v>22500</v>
      </c>
      <c r="L270" s="237">
        <f t="shared" si="32"/>
        <v>22500</v>
      </c>
    </row>
    <row r="271" spans="1:12" s="86" customFormat="1" ht="15">
      <c r="A271" s="80"/>
      <c r="B271" s="108"/>
      <c r="C271" s="109">
        <v>610</v>
      </c>
      <c r="D271" s="109"/>
      <c r="E271" s="87" t="s">
        <v>96</v>
      </c>
      <c r="F271" s="89">
        <v>5942.91</v>
      </c>
      <c r="G271" s="89">
        <v>6451.41</v>
      </c>
      <c r="H271" s="89">
        <v>6000</v>
      </c>
      <c r="I271" s="89">
        <v>6000</v>
      </c>
      <c r="J271" s="89">
        <v>0</v>
      </c>
      <c r="K271" s="89">
        <v>0</v>
      </c>
      <c r="L271" s="89">
        <v>0</v>
      </c>
    </row>
    <row r="272" spans="1:12" s="86" customFormat="1" ht="15">
      <c r="A272" s="80"/>
      <c r="B272" s="108"/>
      <c r="C272" s="109">
        <v>620</v>
      </c>
      <c r="D272" s="109"/>
      <c r="E272" s="87" t="s">
        <v>167</v>
      </c>
      <c r="F272" s="89">
        <v>30.19</v>
      </c>
      <c r="G272" s="89">
        <v>220.7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</row>
    <row r="273" spans="1:12" s="86" customFormat="1" ht="15">
      <c r="A273" s="80"/>
      <c r="B273" s="87"/>
      <c r="C273" s="88">
        <v>632</v>
      </c>
      <c r="D273" s="88"/>
      <c r="E273" s="87" t="s">
        <v>99</v>
      </c>
      <c r="F273" s="89">
        <v>9478.12</v>
      </c>
      <c r="G273" s="89">
        <v>12345.96</v>
      </c>
      <c r="H273" s="89">
        <v>13500</v>
      </c>
      <c r="I273" s="89">
        <v>18200</v>
      </c>
      <c r="J273" s="89">
        <v>18500</v>
      </c>
      <c r="K273" s="89">
        <v>18500</v>
      </c>
      <c r="L273" s="89">
        <v>18500</v>
      </c>
    </row>
    <row r="274" spans="1:12" s="86" customFormat="1" ht="15">
      <c r="A274" s="80"/>
      <c r="B274" s="87"/>
      <c r="C274" s="88">
        <v>633</v>
      </c>
      <c r="D274" s="88"/>
      <c r="E274" s="87" t="s">
        <v>104</v>
      </c>
      <c r="F274" s="89">
        <v>354.2</v>
      </c>
      <c r="G274" s="89">
        <f aca="true" t="shared" si="33" ref="G274:L274">SUM(G275)</f>
        <v>414.77</v>
      </c>
      <c r="H274" s="89">
        <f t="shared" si="33"/>
        <v>200</v>
      </c>
      <c r="I274" s="89">
        <f t="shared" si="33"/>
        <v>200</v>
      </c>
      <c r="J274" s="89">
        <f t="shared" si="33"/>
        <v>200</v>
      </c>
      <c r="K274" s="89">
        <f t="shared" si="33"/>
        <v>200</v>
      </c>
      <c r="L274" s="89">
        <f t="shared" si="33"/>
        <v>200</v>
      </c>
    </row>
    <row r="275" spans="1:12" ht="15.75">
      <c r="A275" s="12"/>
      <c r="B275" s="50"/>
      <c r="C275" s="54"/>
      <c r="D275" s="54">
        <v>633006</v>
      </c>
      <c r="E275" s="34" t="s">
        <v>108</v>
      </c>
      <c r="F275" s="92">
        <v>354.2</v>
      </c>
      <c r="G275" s="92">
        <v>414.77</v>
      </c>
      <c r="H275" s="92">
        <v>200</v>
      </c>
      <c r="I275" s="92">
        <v>200</v>
      </c>
      <c r="J275" s="92">
        <v>200</v>
      </c>
      <c r="K275" s="92">
        <v>200</v>
      </c>
      <c r="L275" s="92">
        <v>200</v>
      </c>
    </row>
    <row r="276" spans="1:12" s="86" customFormat="1" ht="15">
      <c r="A276" s="80"/>
      <c r="B276" s="87"/>
      <c r="C276" s="88">
        <v>635</v>
      </c>
      <c r="D276" s="88"/>
      <c r="E276" s="87" t="s">
        <v>159</v>
      </c>
      <c r="F276" s="89">
        <v>322.31</v>
      </c>
      <c r="G276" s="89">
        <f>SUM(G277+G278)</f>
        <v>310.8</v>
      </c>
      <c r="H276" s="89">
        <f>SUM(H277:H278)</f>
        <v>200</v>
      </c>
      <c r="I276" s="89">
        <f>SUM(I277:I278)</f>
        <v>200</v>
      </c>
      <c r="J276" s="89">
        <f>SUM(J277:J278)</f>
        <v>1300</v>
      </c>
      <c r="K276" s="89">
        <f>SUM(K277:K278)</f>
        <v>1300</v>
      </c>
      <c r="L276" s="89">
        <f>SUM(L277:L278)</f>
        <v>1300</v>
      </c>
    </row>
    <row r="277" spans="1:12" ht="15">
      <c r="A277" s="12"/>
      <c r="B277" s="34"/>
      <c r="C277" s="54"/>
      <c r="D277" s="54">
        <v>635004</v>
      </c>
      <c r="E277" s="34" t="s">
        <v>235</v>
      </c>
      <c r="F277" s="92">
        <v>322.31</v>
      </c>
      <c r="G277" s="92">
        <v>310.8</v>
      </c>
      <c r="H277" s="92">
        <v>0</v>
      </c>
      <c r="I277" s="92">
        <v>0</v>
      </c>
      <c r="J277" s="92">
        <v>300</v>
      </c>
      <c r="K277" s="92">
        <v>300</v>
      </c>
      <c r="L277" s="92">
        <v>300</v>
      </c>
    </row>
    <row r="278" spans="1:12" ht="15.75">
      <c r="A278" s="12"/>
      <c r="B278" s="50"/>
      <c r="C278" s="54"/>
      <c r="D278" s="54">
        <v>635006</v>
      </c>
      <c r="E278" s="34" t="s">
        <v>124</v>
      </c>
      <c r="F278" s="92">
        <v>0</v>
      </c>
      <c r="G278" s="92">
        <v>0</v>
      </c>
      <c r="H278" s="92">
        <v>200</v>
      </c>
      <c r="I278" s="92">
        <v>200</v>
      </c>
      <c r="J278" s="92">
        <v>1000</v>
      </c>
      <c r="K278" s="92">
        <v>1000</v>
      </c>
      <c r="L278" s="92">
        <v>1000</v>
      </c>
    </row>
    <row r="279" spans="1:12" s="86" customFormat="1" ht="15">
      <c r="A279" s="80"/>
      <c r="B279" s="87"/>
      <c r="C279" s="88">
        <v>637</v>
      </c>
      <c r="D279" s="88"/>
      <c r="E279" s="87" t="s">
        <v>128</v>
      </c>
      <c r="F279" s="89">
        <v>1819.14</v>
      </c>
      <c r="G279" s="89">
        <f aca="true" t="shared" si="34" ref="G279:L279">SUM(G280)</f>
        <v>2230.18</v>
      </c>
      <c r="H279" s="89">
        <f t="shared" si="34"/>
        <v>2000</v>
      </c>
      <c r="I279" s="89">
        <f t="shared" si="34"/>
        <v>2300</v>
      </c>
      <c r="J279" s="89">
        <f t="shared" si="34"/>
        <v>2500</v>
      </c>
      <c r="K279" s="89">
        <f t="shared" si="34"/>
        <v>2500</v>
      </c>
      <c r="L279" s="89">
        <f t="shared" si="34"/>
        <v>2500</v>
      </c>
    </row>
    <row r="280" spans="1:12" ht="15.75">
      <c r="A280" s="12"/>
      <c r="B280" s="50"/>
      <c r="C280" s="54"/>
      <c r="D280" s="54">
        <v>637004</v>
      </c>
      <c r="E280" s="34" t="s">
        <v>129</v>
      </c>
      <c r="F280" s="92">
        <v>1819.14</v>
      </c>
      <c r="G280" s="92">
        <v>2230.18</v>
      </c>
      <c r="H280" s="92">
        <v>2000</v>
      </c>
      <c r="I280" s="92">
        <v>2300</v>
      </c>
      <c r="J280" s="92">
        <v>2500</v>
      </c>
      <c r="K280" s="92">
        <v>2500</v>
      </c>
      <c r="L280" s="92">
        <v>2500</v>
      </c>
    </row>
    <row r="281" spans="1:12" ht="15">
      <c r="A281" s="12"/>
      <c r="B281" s="34"/>
      <c r="C281" s="54"/>
      <c r="D281" s="54"/>
      <c r="E281" s="90"/>
      <c r="F281" s="91"/>
      <c r="G281" s="91"/>
      <c r="H281" s="91"/>
      <c r="I281" s="92"/>
      <c r="J281" s="92"/>
      <c r="K281" s="92"/>
      <c r="L281" s="92"/>
    </row>
    <row r="282" spans="1:12" s="79" customFormat="1" ht="15.75">
      <c r="A282" s="12"/>
      <c r="B282" s="240" t="s">
        <v>175</v>
      </c>
      <c r="C282" s="241"/>
      <c r="D282" s="241"/>
      <c r="E282" s="246"/>
      <c r="F282" s="236">
        <v>8985</v>
      </c>
      <c r="G282" s="236">
        <f aca="true" t="shared" si="35" ref="G282:L282">SUM(G283:G284)</f>
        <v>10214.6</v>
      </c>
      <c r="H282" s="236">
        <f t="shared" si="35"/>
        <v>10800</v>
      </c>
      <c r="I282" s="237">
        <f t="shared" si="35"/>
        <v>10800</v>
      </c>
      <c r="J282" s="237">
        <f t="shared" si="35"/>
        <v>12500</v>
      </c>
      <c r="K282" s="237">
        <f t="shared" si="35"/>
        <v>12500</v>
      </c>
      <c r="L282" s="237">
        <f t="shared" si="35"/>
        <v>12500</v>
      </c>
    </row>
    <row r="283" spans="1:12" ht="15.75">
      <c r="A283" s="6"/>
      <c r="B283" s="50"/>
      <c r="C283" s="54">
        <v>633</v>
      </c>
      <c r="D283" s="54"/>
      <c r="E283" s="90" t="s">
        <v>104</v>
      </c>
      <c r="F283" s="91">
        <v>0</v>
      </c>
      <c r="G283" s="91">
        <v>151.2</v>
      </c>
      <c r="H283" s="91">
        <v>0</v>
      </c>
      <c r="I283" s="92">
        <v>0</v>
      </c>
      <c r="J283" s="92">
        <v>0</v>
      </c>
      <c r="K283" s="92">
        <v>0</v>
      </c>
      <c r="L283" s="92">
        <v>0</v>
      </c>
    </row>
    <row r="284" spans="1:12" ht="15.75" customHeight="1">
      <c r="A284" s="12"/>
      <c r="B284" s="34"/>
      <c r="C284" s="54">
        <v>642</v>
      </c>
      <c r="D284" s="54"/>
      <c r="E284" s="90" t="s">
        <v>176</v>
      </c>
      <c r="F284" s="91">
        <v>8985</v>
      </c>
      <c r="G284" s="91">
        <v>10063.4</v>
      </c>
      <c r="H284" s="91">
        <v>10800</v>
      </c>
      <c r="I284" s="92">
        <v>10800</v>
      </c>
      <c r="J284" s="92">
        <v>12500</v>
      </c>
      <c r="K284" s="92">
        <v>12500</v>
      </c>
      <c r="L284" s="92">
        <v>12500</v>
      </c>
    </row>
    <row r="285" spans="1:12" ht="15.75">
      <c r="A285" s="12"/>
      <c r="B285" s="50"/>
      <c r="C285" s="54"/>
      <c r="D285" s="54"/>
      <c r="E285" s="90"/>
      <c r="F285" s="91"/>
      <c r="G285" s="91"/>
      <c r="H285" s="91"/>
      <c r="I285" s="92"/>
      <c r="J285" s="92"/>
      <c r="K285" s="92"/>
      <c r="L285" s="92"/>
    </row>
    <row r="286" spans="1:12" s="79" customFormat="1" ht="15.75">
      <c r="A286" s="12"/>
      <c r="B286" s="240" t="s">
        <v>177</v>
      </c>
      <c r="C286" s="241"/>
      <c r="D286" s="241"/>
      <c r="E286" s="242"/>
      <c r="F286" s="236">
        <v>11272.86</v>
      </c>
      <c r="G286" s="236">
        <f aca="true" t="shared" si="36" ref="G286:L286">SUM(G287+G288+G291+G295+G298)</f>
        <v>21038.09</v>
      </c>
      <c r="H286" s="236">
        <f t="shared" si="36"/>
        <v>18750</v>
      </c>
      <c r="I286" s="237">
        <f t="shared" si="36"/>
        <v>19790</v>
      </c>
      <c r="J286" s="237">
        <f t="shared" si="36"/>
        <v>22670</v>
      </c>
      <c r="K286" s="237">
        <f t="shared" si="36"/>
        <v>18670</v>
      </c>
      <c r="L286" s="237">
        <f t="shared" si="36"/>
        <v>18670</v>
      </c>
    </row>
    <row r="287" spans="1:12" s="115" customFormat="1" ht="15">
      <c r="A287" s="80"/>
      <c r="B287" s="110"/>
      <c r="C287" s="111">
        <v>620</v>
      </c>
      <c r="D287" s="111"/>
      <c r="E287" s="112" t="s">
        <v>178</v>
      </c>
      <c r="F287" s="113">
        <v>424.21</v>
      </c>
      <c r="G287" s="113">
        <v>1412.64</v>
      </c>
      <c r="H287" s="113">
        <v>1300</v>
      </c>
      <c r="I287" s="114">
        <v>1300</v>
      </c>
      <c r="J287" s="114">
        <v>1000</v>
      </c>
      <c r="K287" s="114">
        <v>1000</v>
      </c>
      <c r="L287" s="114">
        <v>1000</v>
      </c>
    </row>
    <row r="288" spans="1:12" s="115" customFormat="1" ht="15">
      <c r="A288" s="80"/>
      <c r="B288" s="110"/>
      <c r="C288" s="111">
        <v>632</v>
      </c>
      <c r="D288" s="111"/>
      <c r="E288" s="112" t="s">
        <v>99</v>
      </c>
      <c r="F288" s="113">
        <v>1287.33</v>
      </c>
      <c r="G288" s="113">
        <f aca="true" t="shared" si="37" ref="G288:L288">SUM(G289:G290)</f>
        <v>5011.93</v>
      </c>
      <c r="H288" s="113">
        <f t="shared" si="37"/>
        <v>5550</v>
      </c>
      <c r="I288" s="114">
        <f t="shared" si="37"/>
        <v>5550</v>
      </c>
      <c r="J288" s="114">
        <f t="shared" si="37"/>
        <v>5570</v>
      </c>
      <c r="K288" s="114">
        <f t="shared" si="37"/>
        <v>5570</v>
      </c>
      <c r="L288" s="114">
        <f t="shared" si="37"/>
        <v>5570</v>
      </c>
    </row>
    <row r="289" spans="1:12" s="18" customFormat="1" ht="15">
      <c r="A289" s="12"/>
      <c r="B289" s="116"/>
      <c r="C289" s="117"/>
      <c r="D289" s="117">
        <v>632001</v>
      </c>
      <c r="E289" s="118" t="s">
        <v>100</v>
      </c>
      <c r="F289" s="119">
        <v>1231.53</v>
      </c>
      <c r="G289" s="119">
        <v>4957.58</v>
      </c>
      <c r="H289" s="119">
        <v>5500</v>
      </c>
      <c r="I289" s="120">
        <v>5500</v>
      </c>
      <c r="J289" s="120">
        <v>5500</v>
      </c>
      <c r="K289" s="120">
        <v>5500</v>
      </c>
      <c r="L289" s="120">
        <v>5500</v>
      </c>
    </row>
    <row r="290" spans="1:12" s="18" customFormat="1" ht="15">
      <c r="A290" s="12"/>
      <c r="B290" s="116"/>
      <c r="C290" s="117"/>
      <c r="D290" s="117">
        <v>632002</v>
      </c>
      <c r="E290" s="118" t="s">
        <v>101</v>
      </c>
      <c r="F290" s="119">
        <v>55.8</v>
      </c>
      <c r="G290" s="119">
        <v>54.35</v>
      </c>
      <c r="H290" s="119">
        <v>50</v>
      </c>
      <c r="I290" s="120">
        <v>50</v>
      </c>
      <c r="J290" s="120">
        <v>70</v>
      </c>
      <c r="K290" s="120">
        <v>70</v>
      </c>
      <c r="L290" s="120">
        <v>70</v>
      </c>
    </row>
    <row r="291" spans="1:12" s="115" customFormat="1" ht="15">
      <c r="A291" s="80"/>
      <c r="B291" s="110"/>
      <c r="C291" s="111">
        <v>633</v>
      </c>
      <c r="D291" s="111"/>
      <c r="E291" s="112" t="s">
        <v>104</v>
      </c>
      <c r="F291" s="113">
        <v>1040.97</v>
      </c>
      <c r="G291" s="113">
        <f aca="true" t="shared" si="38" ref="G291:L291">SUM(G292:G294)</f>
        <v>1094.9099999999999</v>
      </c>
      <c r="H291" s="113">
        <f t="shared" si="38"/>
        <v>1000</v>
      </c>
      <c r="I291" s="114">
        <f t="shared" si="38"/>
        <v>1040</v>
      </c>
      <c r="J291" s="114">
        <f t="shared" si="38"/>
        <v>1400</v>
      </c>
      <c r="K291" s="114">
        <f t="shared" si="38"/>
        <v>1400</v>
      </c>
      <c r="L291" s="114">
        <f t="shared" si="38"/>
        <v>1400</v>
      </c>
    </row>
    <row r="292" spans="1:12" s="18" customFormat="1" ht="15">
      <c r="A292" s="12"/>
      <c r="B292" s="116"/>
      <c r="C292" s="117"/>
      <c r="D292" s="117">
        <v>633001</v>
      </c>
      <c r="E292" s="118" t="s">
        <v>105</v>
      </c>
      <c r="F292" s="119">
        <v>0</v>
      </c>
      <c r="G292" s="119">
        <v>24.99</v>
      </c>
      <c r="H292" s="119">
        <v>0</v>
      </c>
      <c r="I292" s="120">
        <v>0</v>
      </c>
      <c r="J292" s="120">
        <v>0</v>
      </c>
      <c r="K292" s="120">
        <v>0</v>
      </c>
      <c r="L292" s="120">
        <v>0</v>
      </c>
    </row>
    <row r="293" spans="1:12" s="18" customFormat="1" ht="15">
      <c r="A293" s="12"/>
      <c r="B293" s="116"/>
      <c r="C293" s="117"/>
      <c r="D293" s="117">
        <v>633006</v>
      </c>
      <c r="E293" s="118" t="s">
        <v>108</v>
      </c>
      <c r="F293" s="119">
        <v>822.57</v>
      </c>
      <c r="G293" s="119">
        <v>966.17</v>
      </c>
      <c r="H293" s="119">
        <v>800</v>
      </c>
      <c r="I293" s="120">
        <v>800</v>
      </c>
      <c r="J293" s="120">
        <v>1000</v>
      </c>
      <c r="K293" s="120">
        <v>1000</v>
      </c>
      <c r="L293" s="120">
        <v>1000</v>
      </c>
    </row>
    <row r="294" spans="1:12" s="18" customFormat="1" ht="15" customHeight="1">
      <c r="A294" s="12"/>
      <c r="B294" s="116"/>
      <c r="C294" s="117"/>
      <c r="D294" s="117">
        <v>633009</v>
      </c>
      <c r="E294" s="118" t="s">
        <v>109</v>
      </c>
      <c r="F294" s="119">
        <v>218.4</v>
      </c>
      <c r="G294" s="119">
        <v>103.75</v>
      </c>
      <c r="H294" s="119">
        <v>200</v>
      </c>
      <c r="I294" s="120">
        <v>240</v>
      </c>
      <c r="J294" s="120">
        <v>400</v>
      </c>
      <c r="K294" s="120">
        <v>400</v>
      </c>
      <c r="L294" s="120">
        <v>400</v>
      </c>
    </row>
    <row r="295" spans="1:12" s="115" customFormat="1" ht="15">
      <c r="A295" s="80"/>
      <c r="B295" s="110"/>
      <c r="C295" s="111">
        <v>635</v>
      </c>
      <c r="D295" s="111"/>
      <c r="E295" s="112" t="s">
        <v>121</v>
      </c>
      <c r="F295" s="113">
        <v>902.54</v>
      </c>
      <c r="G295" s="113">
        <f aca="true" t="shared" si="39" ref="G295:L295">SUM(G296:G297)</f>
        <v>169.95000000000002</v>
      </c>
      <c r="H295" s="113">
        <f t="shared" si="39"/>
        <v>500</v>
      </c>
      <c r="I295" s="114">
        <f t="shared" si="39"/>
        <v>500</v>
      </c>
      <c r="J295" s="114">
        <f t="shared" si="39"/>
        <v>5200</v>
      </c>
      <c r="K295" s="114">
        <f t="shared" si="39"/>
        <v>1200</v>
      </c>
      <c r="L295" s="114">
        <f t="shared" si="39"/>
        <v>1200</v>
      </c>
    </row>
    <row r="296" spans="1:12" s="18" customFormat="1" ht="15">
      <c r="A296" s="12"/>
      <c r="B296" s="116"/>
      <c r="C296" s="117"/>
      <c r="D296" s="117">
        <v>635004</v>
      </c>
      <c r="E296" s="118" t="s">
        <v>225</v>
      </c>
      <c r="F296" s="119">
        <v>208.82</v>
      </c>
      <c r="G296" s="119">
        <v>159.3</v>
      </c>
      <c r="H296" s="119">
        <v>0</v>
      </c>
      <c r="I296" s="120">
        <v>0</v>
      </c>
      <c r="J296" s="120">
        <v>200</v>
      </c>
      <c r="K296" s="120">
        <v>200</v>
      </c>
      <c r="L296" s="120">
        <v>200</v>
      </c>
    </row>
    <row r="297" spans="1:12" s="18" customFormat="1" ht="15">
      <c r="A297" s="12"/>
      <c r="B297" s="116"/>
      <c r="C297" s="117"/>
      <c r="D297" s="117">
        <v>635006</v>
      </c>
      <c r="E297" s="118" t="s">
        <v>124</v>
      </c>
      <c r="F297" s="119">
        <v>693.72</v>
      </c>
      <c r="G297" s="119">
        <v>10.65</v>
      </c>
      <c r="H297" s="119">
        <v>500</v>
      </c>
      <c r="I297" s="120">
        <v>500</v>
      </c>
      <c r="J297" s="120">
        <v>5000</v>
      </c>
      <c r="K297" s="120">
        <v>1000</v>
      </c>
      <c r="L297" s="120">
        <v>1000</v>
      </c>
    </row>
    <row r="298" spans="1:12" s="115" customFormat="1" ht="15">
      <c r="A298" s="80"/>
      <c r="B298" s="110"/>
      <c r="C298" s="111">
        <v>637</v>
      </c>
      <c r="D298" s="111"/>
      <c r="E298" s="112" t="s">
        <v>128</v>
      </c>
      <c r="F298" s="113">
        <v>7617.81</v>
      </c>
      <c r="G298" s="113">
        <f aca="true" t="shared" si="40" ref="G298:L298">SUM(G299:G301)</f>
        <v>13348.66</v>
      </c>
      <c r="H298" s="113">
        <f t="shared" si="40"/>
        <v>10400</v>
      </c>
      <c r="I298" s="114">
        <f t="shared" si="40"/>
        <v>11400</v>
      </c>
      <c r="J298" s="114">
        <f t="shared" si="40"/>
        <v>9500</v>
      </c>
      <c r="K298" s="114">
        <f t="shared" si="40"/>
        <v>9500</v>
      </c>
      <c r="L298" s="114">
        <f t="shared" si="40"/>
        <v>9500</v>
      </c>
    </row>
    <row r="299" spans="1:12" s="18" customFormat="1" ht="15">
      <c r="A299" s="12"/>
      <c r="B299" s="116"/>
      <c r="C299" s="117"/>
      <c r="D299" s="117">
        <v>637002</v>
      </c>
      <c r="E299" s="118" t="s">
        <v>179</v>
      </c>
      <c r="F299" s="119">
        <v>4043.67</v>
      </c>
      <c r="G299" s="119">
        <v>5961.11</v>
      </c>
      <c r="H299" s="119">
        <v>5000</v>
      </c>
      <c r="I299" s="120">
        <v>5000</v>
      </c>
      <c r="J299" s="120">
        <v>5000</v>
      </c>
      <c r="K299" s="120">
        <v>5000</v>
      </c>
      <c r="L299" s="120">
        <v>5000</v>
      </c>
    </row>
    <row r="300" spans="1:12" s="18" customFormat="1" ht="15">
      <c r="A300" s="12"/>
      <c r="B300" s="116"/>
      <c r="C300" s="117"/>
      <c r="D300" s="117">
        <v>637004</v>
      </c>
      <c r="E300" s="118" t="s">
        <v>129</v>
      </c>
      <c r="F300" s="119">
        <v>562.5</v>
      </c>
      <c r="G300" s="119">
        <v>1343.6</v>
      </c>
      <c r="H300" s="119">
        <v>1400</v>
      </c>
      <c r="I300" s="120">
        <v>1400</v>
      </c>
      <c r="J300" s="120">
        <v>1500</v>
      </c>
      <c r="K300" s="120">
        <v>1500</v>
      </c>
      <c r="L300" s="120">
        <v>1500</v>
      </c>
    </row>
    <row r="301" spans="1:12" s="18" customFormat="1" ht="15">
      <c r="A301" s="12"/>
      <c r="B301" s="116"/>
      <c r="C301" s="117"/>
      <c r="D301" s="117">
        <v>637027</v>
      </c>
      <c r="E301" s="118" t="s">
        <v>180</v>
      </c>
      <c r="F301" s="119">
        <v>3011.64</v>
      </c>
      <c r="G301" s="119">
        <v>6043.95</v>
      </c>
      <c r="H301" s="119">
        <v>4000</v>
      </c>
      <c r="I301" s="120">
        <v>5000</v>
      </c>
      <c r="J301" s="120">
        <v>3000</v>
      </c>
      <c r="K301" s="120">
        <v>3000</v>
      </c>
      <c r="L301" s="120">
        <v>3000</v>
      </c>
    </row>
    <row r="302" spans="1:12" ht="15.75">
      <c r="A302" s="12"/>
      <c r="B302" s="50"/>
      <c r="C302" s="54"/>
      <c r="D302" s="54"/>
      <c r="E302" s="90"/>
      <c r="F302" s="91"/>
      <c r="G302" s="91"/>
      <c r="H302" s="91"/>
      <c r="I302" s="91"/>
      <c r="J302" s="91"/>
      <c r="K302" s="91"/>
      <c r="L302" s="91"/>
    </row>
    <row r="303" spans="1:12" s="79" customFormat="1" ht="15.75">
      <c r="A303" s="12"/>
      <c r="B303" s="240" t="s">
        <v>181</v>
      </c>
      <c r="C303" s="241"/>
      <c r="D303" s="241"/>
      <c r="E303" s="242"/>
      <c r="F303" s="236">
        <v>1093.4</v>
      </c>
      <c r="G303" s="236">
        <f>SUM(G305:G306)</f>
        <v>1587</v>
      </c>
      <c r="H303" s="236">
        <f>SUM(H304:H306)</f>
        <v>1600</v>
      </c>
      <c r="I303" s="237">
        <f>SUM(I304:I306)</f>
        <v>2300</v>
      </c>
      <c r="J303" s="237">
        <f>SUM(J304:J306)</f>
        <v>2600</v>
      </c>
      <c r="K303" s="237">
        <f>SUM(K304:K306)</f>
        <v>2600</v>
      </c>
      <c r="L303" s="237">
        <f>SUM(L304:L306)</f>
        <v>2600</v>
      </c>
    </row>
    <row r="304" spans="1:12" ht="15">
      <c r="A304" s="6"/>
      <c r="B304" s="34"/>
      <c r="C304" s="27">
        <v>633</v>
      </c>
      <c r="D304" s="27"/>
      <c r="E304" s="34" t="s">
        <v>104</v>
      </c>
      <c r="F304" s="92">
        <v>0</v>
      </c>
      <c r="G304" s="92">
        <v>0</v>
      </c>
      <c r="H304" s="92">
        <v>100</v>
      </c>
      <c r="I304" s="92">
        <v>100</v>
      </c>
      <c r="J304" s="92">
        <v>100</v>
      </c>
      <c r="K304" s="92">
        <v>100</v>
      </c>
      <c r="L304" s="92">
        <v>100</v>
      </c>
    </row>
    <row r="305" spans="1:12" ht="15">
      <c r="A305" s="6"/>
      <c r="B305" s="34"/>
      <c r="C305" s="27">
        <v>635</v>
      </c>
      <c r="D305" s="27"/>
      <c r="E305" s="34" t="s">
        <v>182</v>
      </c>
      <c r="F305" s="92">
        <v>315.6</v>
      </c>
      <c r="G305" s="92">
        <v>856</v>
      </c>
      <c r="H305" s="92">
        <v>700</v>
      </c>
      <c r="I305" s="92">
        <v>700</v>
      </c>
      <c r="J305" s="92">
        <v>1000</v>
      </c>
      <c r="K305" s="92">
        <v>1000</v>
      </c>
      <c r="L305" s="92">
        <v>1000</v>
      </c>
    </row>
    <row r="306" spans="1:12" ht="15">
      <c r="A306" s="6"/>
      <c r="B306" s="34"/>
      <c r="C306" s="54">
        <v>637</v>
      </c>
      <c r="D306" s="54"/>
      <c r="E306" s="34" t="s">
        <v>183</v>
      </c>
      <c r="F306" s="92">
        <v>777.8</v>
      </c>
      <c r="G306" s="92">
        <v>731</v>
      </c>
      <c r="H306" s="92">
        <v>800</v>
      </c>
      <c r="I306" s="92">
        <v>1500</v>
      </c>
      <c r="J306" s="92">
        <v>1500</v>
      </c>
      <c r="K306" s="92">
        <v>1500</v>
      </c>
      <c r="L306" s="92">
        <v>1500</v>
      </c>
    </row>
    <row r="307" spans="1:12" ht="15.75">
      <c r="A307" s="6"/>
      <c r="B307" s="34"/>
      <c r="C307" s="49"/>
      <c r="D307" s="49"/>
      <c r="E307" s="50"/>
      <c r="F307" s="95"/>
      <c r="G307" s="95"/>
      <c r="H307" s="95"/>
      <c r="I307" s="95"/>
      <c r="J307" s="95"/>
      <c r="K307" s="95"/>
      <c r="L307" s="95"/>
    </row>
    <row r="308" spans="1:12" s="79" customFormat="1" ht="15.75">
      <c r="A308" s="12"/>
      <c r="B308" s="240" t="s">
        <v>184</v>
      </c>
      <c r="C308" s="245"/>
      <c r="D308" s="245"/>
      <c r="E308" s="246"/>
      <c r="F308" s="236">
        <v>2808.36</v>
      </c>
      <c r="G308" s="236">
        <f>SUM(G309+G310+G311+G312+G313+G314)</f>
        <v>3693.11</v>
      </c>
      <c r="H308" s="236">
        <f>SUM(H309+H310)</f>
        <v>700</v>
      </c>
      <c r="I308" s="237">
        <f>SUM(I309+I310+I311+I312+I313+I314)</f>
        <v>6600</v>
      </c>
      <c r="J308" s="237">
        <f>SUM(J309+J310+J311+J312+J313+J314)</f>
        <v>3700</v>
      </c>
      <c r="K308" s="237">
        <f>SUM(K309:K314)</f>
        <v>3700</v>
      </c>
      <c r="L308" s="237">
        <f>SUM(L309:L314)</f>
        <v>3700</v>
      </c>
    </row>
    <row r="309" spans="1:12" s="86" customFormat="1" ht="15">
      <c r="A309" s="80"/>
      <c r="B309" s="87"/>
      <c r="C309" s="82">
        <v>620</v>
      </c>
      <c r="D309" s="82"/>
      <c r="E309" s="83" t="s">
        <v>185</v>
      </c>
      <c r="F309" s="84">
        <v>163.15</v>
      </c>
      <c r="G309" s="84">
        <v>227.94</v>
      </c>
      <c r="H309" s="84">
        <v>300</v>
      </c>
      <c r="I309" s="89">
        <v>300</v>
      </c>
      <c r="J309" s="89">
        <v>0</v>
      </c>
      <c r="K309" s="89">
        <v>0</v>
      </c>
      <c r="L309" s="89">
        <v>0</v>
      </c>
    </row>
    <row r="310" spans="1:12" s="86" customFormat="1" ht="15">
      <c r="A310" s="80"/>
      <c r="B310" s="87"/>
      <c r="C310" s="88">
        <v>632</v>
      </c>
      <c r="D310" s="88"/>
      <c r="E310" s="83" t="s">
        <v>99</v>
      </c>
      <c r="F310" s="84">
        <v>284.03</v>
      </c>
      <c r="G310" s="84">
        <v>563.37</v>
      </c>
      <c r="H310" s="84">
        <v>400</v>
      </c>
      <c r="I310" s="89">
        <v>400</v>
      </c>
      <c r="J310" s="89">
        <v>450</v>
      </c>
      <c r="K310" s="89">
        <v>450</v>
      </c>
      <c r="L310" s="89">
        <v>450</v>
      </c>
    </row>
    <row r="311" spans="1:12" s="86" customFormat="1" ht="15">
      <c r="A311" s="80"/>
      <c r="B311" s="87"/>
      <c r="C311" s="82">
        <v>633</v>
      </c>
      <c r="D311" s="82"/>
      <c r="E311" s="87" t="s">
        <v>151</v>
      </c>
      <c r="F311" s="89">
        <v>158.58</v>
      </c>
      <c r="G311" s="89">
        <v>181.63</v>
      </c>
      <c r="H311" s="89">
        <v>300</v>
      </c>
      <c r="I311" s="89">
        <v>1000</v>
      </c>
      <c r="J311" s="89">
        <v>300</v>
      </c>
      <c r="K311" s="89">
        <v>300</v>
      </c>
      <c r="L311" s="89">
        <v>300</v>
      </c>
    </row>
    <row r="312" spans="1:12" s="86" customFormat="1" ht="15">
      <c r="A312" s="80"/>
      <c r="B312" s="87"/>
      <c r="C312" s="82">
        <v>635</v>
      </c>
      <c r="D312" s="82"/>
      <c r="E312" s="87" t="s">
        <v>121</v>
      </c>
      <c r="F312" s="89">
        <v>0</v>
      </c>
      <c r="G312" s="89">
        <v>0</v>
      </c>
      <c r="H312" s="89">
        <v>300</v>
      </c>
      <c r="I312" s="89">
        <v>600</v>
      </c>
      <c r="J312" s="89">
        <v>500</v>
      </c>
      <c r="K312" s="89">
        <v>500</v>
      </c>
      <c r="L312" s="89">
        <v>500</v>
      </c>
    </row>
    <row r="313" spans="1:12" s="86" customFormat="1" ht="15">
      <c r="A313" s="80"/>
      <c r="B313" s="87"/>
      <c r="C313" s="82">
        <v>637</v>
      </c>
      <c r="D313" s="82"/>
      <c r="E313" s="87" t="s">
        <v>128</v>
      </c>
      <c r="F313" s="89">
        <v>742.42</v>
      </c>
      <c r="G313" s="89">
        <v>1258.38</v>
      </c>
      <c r="H313" s="89">
        <v>1500</v>
      </c>
      <c r="I313" s="89">
        <v>1500</v>
      </c>
      <c r="J313" s="89">
        <v>0</v>
      </c>
      <c r="K313" s="89">
        <v>0</v>
      </c>
      <c r="L313" s="89">
        <v>0</v>
      </c>
    </row>
    <row r="314" spans="1:12" s="86" customFormat="1" ht="30">
      <c r="A314" s="80"/>
      <c r="B314" s="87"/>
      <c r="C314" s="88">
        <v>642</v>
      </c>
      <c r="D314" s="88"/>
      <c r="E314" s="83" t="s">
        <v>186</v>
      </c>
      <c r="F314" s="84">
        <v>1460.18</v>
      </c>
      <c r="G314" s="84">
        <f aca="true" t="shared" si="41" ref="G314:L314">SUM(G315:G316)</f>
        <v>1461.79</v>
      </c>
      <c r="H314" s="84">
        <f t="shared" si="41"/>
        <v>2800</v>
      </c>
      <c r="I314" s="89">
        <f t="shared" si="41"/>
        <v>2800</v>
      </c>
      <c r="J314" s="89">
        <f t="shared" si="41"/>
        <v>2450</v>
      </c>
      <c r="K314" s="89">
        <f t="shared" si="41"/>
        <v>2450</v>
      </c>
      <c r="L314" s="89">
        <f t="shared" si="41"/>
        <v>2450</v>
      </c>
    </row>
    <row r="315" spans="1:12" ht="15">
      <c r="A315" s="12"/>
      <c r="B315" s="34"/>
      <c r="C315" s="54"/>
      <c r="D315" s="54">
        <v>642001</v>
      </c>
      <c r="E315" s="90" t="s">
        <v>187</v>
      </c>
      <c r="F315" s="91">
        <v>980</v>
      </c>
      <c r="G315" s="91">
        <v>950</v>
      </c>
      <c r="H315" s="91">
        <v>2300</v>
      </c>
      <c r="I315" s="92">
        <v>2300</v>
      </c>
      <c r="J315" s="92">
        <v>1950</v>
      </c>
      <c r="K315" s="92">
        <v>1950</v>
      </c>
      <c r="L315" s="92">
        <v>1950</v>
      </c>
    </row>
    <row r="316" spans="1:12" ht="15">
      <c r="A316" s="12"/>
      <c r="B316" s="34"/>
      <c r="C316" s="54"/>
      <c r="D316" s="54">
        <v>642006</v>
      </c>
      <c r="E316" s="90" t="s">
        <v>188</v>
      </c>
      <c r="F316" s="91">
        <v>480.18</v>
      </c>
      <c r="G316" s="91">
        <v>511.79</v>
      </c>
      <c r="H316" s="91">
        <v>500</v>
      </c>
      <c r="I316" s="92">
        <v>500</v>
      </c>
      <c r="J316" s="92">
        <v>500</v>
      </c>
      <c r="K316" s="92">
        <v>500</v>
      </c>
      <c r="L316" s="92">
        <v>500</v>
      </c>
    </row>
    <row r="317" spans="1:12" ht="15">
      <c r="A317" s="12"/>
      <c r="B317" s="34"/>
      <c r="C317" s="54"/>
      <c r="D317" s="54"/>
      <c r="E317" s="90"/>
      <c r="F317" s="91"/>
      <c r="G317" s="91"/>
      <c r="H317" s="91"/>
      <c r="I317" s="92"/>
      <c r="J317" s="92"/>
      <c r="K317" s="92"/>
      <c r="L317" s="92"/>
    </row>
    <row r="318" spans="1:12" s="79" customFormat="1" ht="15.75">
      <c r="A318" s="12"/>
      <c r="B318" s="240" t="s">
        <v>189</v>
      </c>
      <c r="C318" s="241"/>
      <c r="D318" s="241"/>
      <c r="E318" s="242"/>
      <c r="F318" s="236">
        <v>185719</v>
      </c>
      <c r="G318" s="236">
        <f aca="true" t="shared" si="42" ref="G318:L318">SUM(G319)</f>
        <v>213197.9</v>
      </c>
      <c r="H318" s="236">
        <f t="shared" si="42"/>
        <v>236500</v>
      </c>
      <c r="I318" s="236">
        <f t="shared" si="42"/>
        <v>238200</v>
      </c>
      <c r="J318" s="236">
        <f t="shared" si="42"/>
        <v>237149</v>
      </c>
      <c r="K318" s="236">
        <f t="shared" si="42"/>
        <v>237149</v>
      </c>
      <c r="L318" s="236">
        <f t="shared" si="42"/>
        <v>237149</v>
      </c>
    </row>
    <row r="319" spans="1:12" s="101" customFormat="1" ht="15.75">
      <c r="A319" s="136"/>
      <c r="B319" s="50"/>
      <c r="C319" s="49">
        <v>600</v>
      </c>
      <c r="D319" s="49"/>
      <c r="E319" s="129" t="s">
        <v>222</v>
      </c>
      <c r="F319" s="107">
        <v>185719</v>
      </c>
      <c r="G319" s="107">
        <v>213197.9</v>
      </c>
      <c r="H319" s="107">
        <v>236500</v>
      </c>
      <c r="I319" s="95">
        <v>238200</v>
      </c>
      <c r="J319" s="95">
        <v>237149</v>
      </c>
      <c r="K319" s="95">
        <v>237149</v>
      </c>
      <c r="L319" s="95">
        <v>237149</v>
      </c>
    </row>
    <row r="320" spans="1:12" ht="15.75">
      <c r="A320" s="12"/>
      <c r="B320" s="50"/>
      <c r="C320" s="54"/>
      <c r="D320" s="54"/>
      <c r="E320" s="90"/>
      <c r="F320" s="91"/>
      <c r="G320" s="91"/>
      <c r="H320" s="91"/>
      <c r="I320" s="92"/>
      <c r="J320" s="92"/>
      <c r="K320" s="92"/>
      <c r="L320" s="92"/>
    </row>
    <row r="321" spans="1:12" s="79" customFormat="1" ht="15.75">
      <c r="A321" s="12"/>
      <c r="B321" s="240" t="s">
        <v>190</v>
      </c>
      <c r="C321" s="247"/>
      <c r="D321" s="247"/>
      <c r="E321" s="246"/>
      <c r="F321" s="236">
        <v>465954.66</v>
      </c>
      <c r="G321" s="236">
        <f aca="true" t="shared" si="43" ref="G321:L321">SUM(G322)</f>
        <v>498188.21</v>
      </c>
      <c r="H321" s="236">
        <f t="shared" si="43"/>
        <v>540000</v>
      </c>
      <c r="I321" s="237">
        <f t="shared" si="43"/>
        <v>619228</v>
      </c>
      <c r="J321" s="237">
        <f t="shared" si="43"/>
        <v>605000</v>
      </c>
      <c r="K321" s="237">
        <f t="shared" si="43"/>
        <v>605000</v>
      </c>
      <c r="L321" s="237">
        <f t="shared" si="43"/>
        <v>605000</v>
      </c>
    </row>
    <row r="322" spans="1:12" s="165" customFormat="1" ht="15.75">
      <c r="A322" s="136"/>
      <c r="B322" s="121"/>
      <c r="C322" s="163">
        <v>600</v>
      </c>
      <c r="D322" s="163"/>
      <c r="E322" s="164" t="s">
        <v>222</v>
      </c>
      <c r="F322" s="122">
        <v>465954.66</v>
      </c>
      <c r="G322" s="122">
        <v>498188.21</v>
      </c>
      <c r="H322" s="122">
        <v>540000</v>
      </c>
      <c r="I322" s="123">
        <v>619228</v>
      </c>
      <c r="J322" s="123">
        <v>605000</v>
      </c>
      <c r="K322" s="123">
        <v>605000</v>
      </c>
      <c r="L322" s="123">
        <v>605000</v>
      </c>
    </row>
    <row r="323" spans="1:12" s="18" customFormat="1" ht="15.75">
      <c r="A323" s="12"/>
      <c r="B323" s="160"/>
      <c r="C323" s="161"/>
      <c r="D323" s="161"/>
      <c r="E323" s="162"/>
      <c r="F323" s="122"/>
      <c r="G323" s="122"/>
      <c r="H323" s="122"/>
      <c r="I323" s="123"/>
      <c r="J323" s="123"/>
      <c r="K323" s="123"/>
      <c r="L323" s="123"/>
    </row>
    <row r="324" spans="1:12" s="79" customFormat="1" ht="15.75">
      <c r="A324" s="12"/>
      <c r="B324" s="248" t="s">
        <v>191</v>
      </c>
      <c r="C324" s="249"/>
      <c r="D324" s="249"/>
      <c r="E324" s="250"/>
      <c r="F324" s="236">
        <v>17385.82</v>
      </c>
      <c r="G324" s="236">
        <f aca="true" t="shared" si="44" ref="G324:L324">SUM(G325)</f>
        <v>34200</v>
      </c>
      <c r="H324" s="236">
        <f t="shared" si="44"/>
        <v>36000</v>
      </c>
      <c r="I324" s="237">
        <f t="shared" si="44"/>
        <v>36000</v>
      </c>
      <c r="J324" s="237">
        <f t="shared" si="44"/>
        <v>60000</v>
      </c>
      <c r="K324" s="237">
        <f t="shared" si="44"/>
        <v>60000</v>
      </c>
      <c r="L324" s="237">
        <f t="shared" si="44"/>
        <v>60000</v>
      </c>
    </row>
    <row r="325" spans="1:12" s="101" customFormat="1" ht="15.75">
      <c r="A325" s="136"/>
      <c r="B325" s="124"/>
      <c r="C325" s="62">
        <v>600</v>
      </c>
      <c r="D325" s="62"/>
      <c r="E325" s="166" t="s">
        <v>222</v>
      </c>
      <c r="F325" s="107">
        <v>17385.82</v>
      </c>
      <c r="G325" s="107">
        <v>34200</v>
      </c>
      <c r="H325" s="107">
        <v>36000</v>
      </c>
      <c r="I325" s="95">
        <v>36000</v>
      </c>
      <c r="J325" s="95">
        <v>60000</v>
      </c>
      <c r="K325" s="95">
        <v>60000</v>
      </c>
      <c r="L325" s="95">
        <v>60000</v>
      </c>
    </row>
    <row r="326" spans="1:12" ht="15.75">
      <c r="A326" s="12"/>
      <c r="B326" s="124"/>
      <c r="C326" s="23"/>
      <c r="D326" s="23"/>
      <c r="E326" s="125"/>
      <c r="F326" s="107"/>
      <c r="G326" s="107"/>
      <c r="H326" s="107"/>
      <c r="I326" s="95"/>
      <c r="J326" s="95"/>
      <c r="K326" s="95"/>
      <c r="L326" s="95"/>
    </row>
    <row r="327" spans="1:12" s="79" customFormat="1" ht="15.75">
      <c r="A327" s="12"/>
      <c r="B327" s="243" t="s">
        <v>192</v>
      </c>
      <c r="C327" s="247"/>
      <c r="D327" s="247"/>
      <c r="E327" s="246"/>
      <c r="F327" s="236">
        <v>875</v>
      </c>
      <c r="G327" s="236">
        <f>SUM(G328+G329)</f>
        <v>2694</v>
      </c>
      <c r="H327" s="236">
        <f>SUM(H328:H329)</f>
        <v>2100</v>
      </c>
      <c r="I327" s="236">
        <f>SUM(I328:I329)</f>
        <v>3100</v>
      </c>
      <c r="J327" s="236">
        <f>SUM(J328:J329)</f>
        <v>3100</v>
      </c>
      <c r="K327" s="236">
        <f>SUM(K328:K329)</f>
        <v>3100</v>
      </c>
      <c r="L327" s="236">
        <f>SUM(L328:L329)</f>
        <v>3100</v>
      </c>
    </row>
    <row r="328" spans="1:12" ht="15">
      <c r="A328" s="12"/>
      <c r="B328" s="34"/>
      <c r="C328" s="54">
        <v>637</v>
      </c>
      <c r="D328" s="54"/>
      <c r="E328" s="90" t="s">
        <v>193</v>
      </c>
      <c r="F328" s="91">
        <v>875</v>
      </c>
      <c r="G328" s="91">
        <v>2694</v>
      </c>
      <c r="H328" s="91">
        <v>2000</v>
      </c>
      <c r="I328" s="91">
        <v>3000</v>
      </c>
      <c r="J328" s="91">
        <v>3000</v>
      </c>
      <c r="K328" s="91">
        <v>3000</v>
      </c>
      <c r="L328" s="91">
        <v>3000</v>
      </c>
    </row>
    <row r="329" spans="1:12" ht="15">
      <c r="A329" s="12"/>
      <c r="B329" s="34"/>
      <c r="C329" s="54">
        <v>641</v>
      </c>
      <c r="D329" s="54"/>
      <c r="E329" s="90" t="s">
        <v>194</v>
      </c>
      <c r="F329" s="91">
        <v>0</v>
      </c>
      <c r="G329" s="91">
        <v>0</v>
      </c>
      <c r="H329" s="91">
        <v>100</v>
      </c>
      <c r="I329" s="91">
        <v>100</v>
      </c>
      <c r="J329" s="91">
        <v>100</v>
      </c>
      <c r="K329" s="91">
        <v>100</v>
      </c>
      <c r="L329" s="91">
        <v>100</v>
      </c>
    </row>
    <row r="330" spans="1:12" ht="15.75">
      <c r="A330" s="12"/>
      <c r="B330" s="126"/>
      <c r="C330" s="49"/>
      <c r="D330" s="49"/>
      <c r="E330" s="90"/>
      <c r="F330" s="91"/>
      <c r="G330" s="91"/>
      <c r="H330" s="91"/>
      <c r="I330" s="95"/>
      <c r="J330" s="95"/>
      <c r="K330" s="95"/>
      <c r="L330" s="95"/>
    </row>
    <row r="331" spans="1:12" s="79" customFormat="1" ht="15.75">
      <c r="A331" s="12"/>
      <c r="B331" s="240" t="s">
        <v>195</v>
      </c>
      <c r="C331" s="245"/>
      <c r="D331" s="245"/>
      <c r="E331" s="246"/>
      <c r="F331" s="236">
        <v>73</v>
      </c>
      <c r="G331" s="236">
        <f aca="true" t="shared" si="45" ref="G331:L331">SUM(G332)</f>
        <v>146</v>
      </c>
      <c r="H331" s="236">
        <f t="shared" si="45"/>
        <v>500</v>
      </c>
      <c r="I331" s="237">
        <f t="shared" si="45"/>
        <v>500</v>
      </c>
      <c r="J331" s="237">
        <f t="shared" si="45"/>
        <v>500</v>
      </c>
      <c r="K331" s="237">
        <f t="shared" si="45"/>
        <v>500</v>
      </c>
      <c r="L331" s="237">
        <f t="shared" si="45"/>
        <v>500</v>
      </c>
    </row>
    <row r="332" spans="1:12" ht="15.75">
      <c r="A332" s="12"/>
      <c r="B332" s="127"/>
      <c r="C332" s="128">
        <v>637</v>
      </c>
      <c r="D332" s="57"/>
      <c r="E332" s="90" t="s">
        <v>196</v>
      </c>
      <c r="F332" s="91">
        <v>73</v>
      </c>
      <c r="G332" s="91">
        <v>146</v>
      </c>
      <c r="H332" s="91">
        <v>500</v>
      </c>
      <c r="I332" s="92">
        <v>500</v>
      </c>
      <c r="J332" s="92">
        <v>500</v>
      </c>
      <c r="K332" s="92">
        <v>500</v>
      </c>
      <c r="L332" s="92">
        <v>500</v>
      </c>
    </row>
    <row r="333" spans="1:12" ht="21" customHeight="1">
      <c r="A333" s="12"/>
      <c r="B333" s="198" t="s">
        <v>197</v>
      </c>
      <c r="C333" s="199"/>
      <c r="D333" s="199"/>
      <c r="E333" s="200"/>
      <c r="F333" s="201">
        <v>1100665.44</v>
      </c>
      <c r="G333" s="201">
        <f>SUM(G126+G176+G179+G185+G188+G191+G212+G219+G229+G232+G246+G250+G255+G270+G282+G286+G303+G308+G318+G321+G324+G327+G331)</f>
        <v>1170804.88</v>
      </c>
      <c r="H333" s="201">
        <v>1251766</v>
      </c>
      <c r="I333" s="202">
        <v>1431921</v>
      </c>
      <c r="J333" s="202">
        <f>SUM(J126+J176+J179+J185+J188+J191+J212+J219+J229+J232+J246+J250+J255+J270+J282+J286+J303+J308+J318+J321+J324+J327+J331)</f>
        <v>1387928</v>
      </c>
      <c r="K333" s="202">
        <f>SUM(K126+K176+K179+K185+K188+K191+K212+K219+K229+K232+K246+K250+K255+K270+K282+K286+K303+K308+K318+K321+K324+K327+K331)</f>
        <v>1371928</v>
      </c>
      <c r="L333" s="202">
        <f>SUM(L126+L176+L179+L185+L188+L191+L212+L219+L229+L232+L246+L250+L255+L270+L282+L286+L303+L308+L318+L321+L324+L327+L331)</f>
        <v>1371928</v>
      </c>
    </row>
    <row r="334" spans="1:12" ht="17.25" customHeight="1">
      <c r="A334" s="12"/>
      <c r="B334" s="50"/>
      <c r="C334" s="23"/>
      <c r="D334" s="23"/>
      <c r="E334" s="129"/>
      <c r="F334" s="107"/>
      <c r="G334" s="107"/>
      <c r="H334" s="107"/>
      <c r="I334" s="95"/>
      <c r="J334" s="95"/>
      <c r="K334" s="95"/>
      <c r="L334" s="95"/>
    </row>
    <row r="335" spans="1:12" s="77" customFormat="1" ht="20.25" customHeight="1">
      <c r="A335" s="12"/>
      <c r="B335" s="190" t="s">
        <v>198</v>
      </c>
      <c r="C335" s="195"/>
      <c r="D335" s="195"/>
      <c r="E335" s="196"/>
      <c r="F335" s="197"/>
      <c r="G335" s="197"/>
      <c r="H335" s="197"/>
      <c r="I335" s="197"/>
      <c r="J335" s="197"/>
      <c r="K335" s="197"/>
      <c r="L335" s="197"/>
    </row>
    <row r="336" spans="1:12" s="79" customFormat="1" ht="15" customHeight="1">
      <c r="A336" s="12"/>
      <c r="B336" s="243" t="s">
        <v>95</v>
      </c>
      <c r="C336" s="244"/>
      <c r="D336" s="244"/>
      <c r="E336" s="242"/>
      <c r="F336" s="236">
        <v>15504.6</v>
      </c>
      <c r="G336" s="236">
        <f aca="true" t="shared" si="46" ref="G336:L336">SUM(G337:G343)</f>
        <v>4393.72</v>
      </c>
      <c r="H336" s="236">
        <f t="shared" si="46"/>
        <v>0</v>
      </c>
      <c r="I336" s="237">
        <f t="shared" si="46"/>
        <v>46000</v>
      </c>
      <c r="J336" s="237">
        <f t="shared" si="46"/>
        <v>0</v>
      </c>
      <c r="K336" s="237">
        <f t="shared" si="46"/>
        <v>0</v>
      </c>
      <c r="L336" s="237">
        <f t="shared" si="46"/>
        <v>0</v>
      </c>
    </row>
    <row r="337" spans="1:12" ht="15" customHeight="1">
      <c r="A337" s="12"/>
      <c r="B337" s="126"/>
      <c r="C337" s="130"/>
      <c r="D337" s="130">
        <v>711005</v>
      </c>
      <c r="E337" s="90" t="s">
        <v>199</v>
      </c>
      <c r="F337" s="91">
        <v>3170</v>
      </c>
      <c r="G337" s="91">
        <v>4393.72</v>
      </c>
      <c r="H337" s="91">
        <v>0</v>
      </c>
      <c r="I337" s="92">
        <v>0</v>
      </c>
      <c r="J337" s="92">
        <v>0</v>
      </c>
      <c r="K337" s="92">
        <v>0</v>
      </c>
      <c r="L337" s="92">
        <f>SUM(L338:L343)</f>
        <v>0</v>
      </c>
    </row>
    <row r="338" spans="1:12" ht="15">
      <c r="A338" s="12"/>
      <c r="B338" s="131"/>
      <c r="C338" s="54"/>
      <c r="D338" s="54">
        <v>713004</v>
      </c>
      <c r="E338" s="90" t="s">
        <v>200</v>
      </c>
      <c r="F338" s="91">
        <v>4968.6</v>
      </c>
      <c r="G338" s="91">
        <v>0</v>
      </c>
      <c r="H338" s="91">
        <v>0</v>
      </c>
      <c r="I338" s="91">
        <v>0</v>
      </c>
      <c r="J338" s="91">
        <v>0</v>
      </c>
      <c r="K338" s="91">
        <v>0</v>
      </c>
      <c r="L338" s="92">
        <v>0</v>
      </c>
    </row>
    <row r="339" spans="1:12" ht="15">
      <c r="A339" s="12"/>
      <c r="B339" s="131"/>
      <c r="C339" s="54"/>
      <c r="D339" s="54">
        <v>714001</v>
      </c>
      <c r="E339" s="90" t="s">
        <v>201</v>
      </c>
      <c r="F339" s="91">
        <v>450</v>
      </c>
      <c r="G339" s="91">
        <v>0</v>
      </c>
      <c r="H339" s="91">
        <v>0</v>
      </c>
      <c r="I339" s="91">
        <v>0</v>
      </c>
      <c r="J339" s="91">
        <v>0</v>
      </c>
      <c r="K339" s="91">
        <v>0</v>
      </c>
      <c r="L339" s="92">
        <v>0</v>
      </c>
    </row>
    <row r="340" spans="1:12" ht="15">
      <c r="A340" s="12"/>
      <c r="B340" s="131"/>
      <c r="C340" s="54">
        <v>716</v>
      </c>
      <c r="D340" s="54"/>
      <c r="E340" s="90" t="s">
        <v>262</v>
      </c>
      <c r="F340" s="91">
        <v>0</v>
      </c>
      <c r="G340" s="91">
        <v>0</v>
      </c>
      <c r="H340" s="91">
        <v>0</v>
      </c>
      <c r="I340" s="91">
        <v>46000</v>
      </c>
      <c r="J340" s="91">
        <v>0</v>
      </c>
      <c r="K340" s="91">
        <v>0</v>
      </c>
      <c r="L340" s="92">
        <v>0</v>
      </c>
    </row>
    <row r="341" spans="1:12" ht="15">
      <c r="A341" s="12"/>
      <c r="B341" s="131"/>
      <c r="C341" s="54">
        <v>716</v>
      </c>
      <c r="D341" s="54"/>
      <c r="E341" s="90" t="s">
        <v>202</v>
      </c>
      <c r="F341" s="91">
        <v>4116</v>
      </c>
      <c r="G341" s="91">
        <v>0</v>
      </c>
      <c r="H341" s="91">
        <v>0</v>
      </c>
      <c r="I341" s="91">
        <v>0</v>
      </c>
      <c r="J341" s="91">
        <v>0</v>
      </c>
      <c r="K341" s="91">
        <v>0</v>
      </c>
      <c r="L341" s="92">
        <v>0</v>
      </c>
    </row>
    <row r="342" spans="1:12" ht="15" customHeight="1">
      <c r="A342" s="12"/>
      <c r="B342" s="132"/>
      <c r="C342" s="57">
        <v>716</v>
      </c>
      <c r="D342" s="57"/>
      <c r="E342" s="99" t="s">
        <v>203</v>
      </c>
      <c r="F342" s="91">
        <v>1800</v>
      </c>
      <c r="G342" s="91">
        <v>0</v>
      </c>
      <c r="H342" s="91">
        <v>0</v>
      </c>
      <c r="I342" s="92">
        <v>0</v>
      </c>
      <c r="J342" s="92">
        <v>0</v>
      </c>
      <c r="K342" s="92">
        <v>0</v>
      </c>
      <c r="L342" s="92">
        <v>0</v>
      </c>
    </row>
    <row r="343" spans="1:12" ht="15" customHeight="1">
      <c r="A343" s="12"/>
      <c r="B343" s="132"/>
      <c r="C343" s="57"/>
      <c r="D343" s="57">
        <v>717002</v>
      </c>
      <c r="E343" s="99" t="s">
        <v>226</v>
      </c>
      <c r="F343" s="91">
        <v>1000</v>
      </c>
      <c r="G343" s="91">
        <v>0</v>
      </c>
      <c r="H343" s="91">
        <v>0</v>
      </c>
      <c r="I343" s="92">
        <v>0</v>
      </c>
      <c r="J343" s="92">
        <v>0</v>
      </c>
      <c r="K343" s="92">
        <v>0</v>
      </c>
      <c r="L343" s="92">
        <v>0</v>
      </c>
    </row>
    <row r="344" spans="1:12" ht="15" customHeight="1">
      <c r="A344" s="12"/>
      <c r="B344" s="132"/>
      <c r="C344" s="57"/>
      <c r="D344" s="57"/>
      <c r="E344" s="99"/>
      <c r="F344" s="91"/>
      <c r="G344" s="91"/>
      <c r="H344" s="91"/>
      <c r="I344" s="92"/>
      <c r="J344" s="92"/>
      <c r="K344" s="92"/>
      <c r="L344" s="92"/>
    </row>
    <row r="345" spans="1:12" s="79" customFormat="1" ht="15" customHeight="1">
      <c r="A345" s="12"/>
      <c r="B345" s="233" t="s">
        <v>204</v>
      </c>
      <c r="C345" s="234"/>
      <c r="D345" s="234"/>
      <c r="E345" s="235"/>
      <c r="F345" s="236">
        <v>0</v>
      </c>
      <c r="G345" s="236">
        <f aca="true" t="shared" si="47" ref="G345:L345">SUM(G346)</f>
        <v>29397.31</v>
      </c>
      <c r="H345" s="236">
        <f t="shared" si="47"/>
        <v>0</v>
      </c>
      <c r="I345" s="237">
        <f t="shared" si="47"/>
        <v>12280</v>
      </c>
      <c r="J345" s="237">
        <f t="shared" si="47"/>
        <v>0</v>
      </c>
      <c r="K345" s="237">
        <f t="shared" si="47"/>
        <v>0</v>
      </c>
      <c r="L345" s="237">
        <f t="shared" si="47"/>
        <v>0</v>
      </c>
    </row>
    <row r="346" spans="1:12" ht="15" customHeight="1">
      <c r="A346" s="12"/>
      <c r="B346" s="133"/>
      <c r="C346" s="134"/>
      <c r="D346" s="134">
        <v>717002</v>
      </c>
      <c r="E346" s="135" t="s">
        <v>205</v>
      </c>
      <c r="F346" s="91">
        <v>0</v>
      </c>
      <c r="G346" s="91">
        <v>29397.31</v>
      </c>
      <c r="H346" s="91">
        <v>0</v>
      </c>
      <c r="I346" s="92">
        <v>12280</v>
      </c>
      <c r="J346" s="92">
        <v>0</v>
      </c>
      <c r="K346" s="92">
        <v>0</v>
      </c>
      <c r="L346" s="92">
        <v>0</v>
      </c>
    </row>
    <row r="347" spans="1:12" ht="15" customHeight="1">
      <c r="A347" s="12"/>
      <c r="B347" s="132"/>
      <c r="C347" s="57"/>
      <c r="D347" s="57"/>
      <c r="E347" s="99"/>
      <c r="F347" s="91"/>
      <c r="G347" s="91"/>
      <c r="H347" s="91"/>
      <c r="I347" s="92"/>
      <c r="J347" s="92"/>
      <c r="K347" s="92"/>
      <c r="L347" s="92"/>
    </row>
    <row r="348" spans="1:12" s="79" customFormat="1" ht="15.75">
      <c r="A348" s="12"/>
      <c r="B348" s="240" t="s">
        <v>160</v>
      </c>
      <c r="C348" s="241"/>
      <c r="D348" s="241"/>
      <c r="E348" s="242"/>
      <c r="F348" s="236">
        <v>78174.03</v>
      </c>
      <c r="G348" s="236">
        <f>SUM(G349:G351)</f>
        <v>0</v>
      </c>
      <c r="H348" s="236">
        <f>SUM(H349:H351)</f>
        <v>0</v>
      </c>
      <c r="I348" s="237">
        <f>SUM(I349:I351)</f>
        <v>11151</v>
      </c>
      <c r="J348" s="237">
        <f>SUM(J349:J351)</f>
        <v>0</v>
      </c>
      <c r="K348" s="237">
        <f>SUM(K349:K352)</f>
        <v>0</v>
      </c>
      <c r="L348" s="237">
        <f>SUM(L349:L351)</f>
        <v>0</v>
      </c>
    </row>
    <row r="349" spans="1:12" ht="15">
      <c r="A349" s="12"/>
      <c r="B349" s="34"/>
      <c r="C349" s="54"/>
      <c r="D349" s="54">
        <v>713004</v>
      </c>
      <c r="E349" s="34" t="s">
        <v>206</v>
      </c>
      <c r="F349" s="92">
        <v>12984</v>
      </c>
      <c r="G349" s="92">
        <v>0</v>
      </c>
      <c r="H349" s="92">
        <v>0</v>
      </c>
      <c r="I349" s="92">
        <v>0</v>
      </c>
      <c r="J349" s="92">
        <v>0</v>
      </c>
      <c r="K349" s="92">
        <v>0</v>
      </c>
      <c r="L349" s="92">
        <v>0</v>
      </c>
    </row>
    <row r="350" spans="1:12" ht="15">
      <c r="A350" s="12"/>
      <c r="B350" s="34"/>
      <c r="C350" s="54"/>
      <c r="D350" s="54">
        <v>717001</v>
      </c>
      <c r="E350" s="45" t="s">
        <v>207</v>
      </c>
      <c r="F350" s="92">
        <v>61321.09</v>
      </c>
      <c r="G350" s="92">
        <v>0</v>
      </c>
      <c r="H350" s="92">
        <v>0</v>
      </c>
      <c r="I350" s="92">
        <v>11151</v>
      </c>
      <c r="J350" s="92">
        <v>0</v>
      </c>
      <c r="K350" s="92">
        <v>0</v>
      </c>
      <c r="L350" s="92">
        <v>0</v>
      </c>
    </row>
    <row r="351" spans="1:12" ht="15">
      <c r="A351" s="12"/>
      <c r="B351" s="98"/>
      <c r="C351" s="57"/>
      <c r="D351" s="57">
        <v>717001</v>
      </c>
      <c r="E351" s="58" t="s">
        <v>208</v>
      </c>
      <c r="F351" s="92">
        <v>3868.94</v>
      </c>
      <c r="G351" s="92">
        <v>0</v>
      </c>
      <c r="H351" s="92">
        <v>0</v>
      </c>
      <c r="I351" s="92">
        <v>0</v>
      </c>
      <c r="J351" s="92">
        <v>0</v>
      </c>
      <c r="K351" s="92">
        <v>0</v>
      </c>
      <c r="L351" s="92">
        <v>0</v>
      </c>
    </row>
    <row r="352" spans="1:12" ht="15" customHeight="1">
      <c r="A352" s="12"/>
      <c r="B352" s="132"/>
      <c r="C352" s="57"/>
      <c r="D352" s="57"/>
      <c r="E352" s="99"/>
      <c r="F352" s="91"/>
      <c r="G352" s="91"/>
      <c r="H352" s="91"/>
      <c r="I352" s="92"/>
      <c r="J352" s="92"/>
      <c r="K352" s="92"/>
      <c r="L352" s="92"/>
    </row>
    <row r="353" spans="1:12" s="137" customFormat="1" ht="15" customHeight="1">
      <c r="A353" s="136"/>
      <c r="B353" s="233" t="s">
        <v>209</v>
      </c>
      <c r="C353" s="238"/>
      <c r="D353" s="238"/>
      <c r="E353" s="239"/>
      <c r="F353" s="236">
        <v>3000</v>
      </c>
      <c r="G353" s="236">
        <f aca="true" t="shared" si="48" ref="G353:L353">SUM(G354)</f>
        <v>0</v>
      </c>
      <c r="H353" s="236">
        <f t="shared" si="48"/>
        <v>0</v>
      </c>
      <c r="I353" s="237">
        <f t="shared" si="48"/>
        <v>6595</v>
      </c>
      <c r="J353" s="237">
        <f t="shared" si="48"/>
        <v>0</v>
      </c>
      <c r="K353" s="237">
        <f t="shared" si="48"/>
        <v>0</v>
      </c>
      <c r="L353" s="237">
        <f t="shared" si="48"/>
        <v>0</v>
      </c>
    </row>
    <row r="354" spans="1:12" ht="15" customHeight="1">
      <c r="A354" s="12"/>
      <c r="B354" s="138"/>
      <c r="C354" s="59"/>
      <c r="D354" s="59">
        <v>713004</v>
      </c>
      <c r="E354" s="125" t="s">
        <v>210</v>
      </c>
      <c r="F354" s="91">
        <v>3000</v>
      </c>
      <c r="G354" s="91">
        <v>0</v>
      </c>
      <c r="H354" s="91">
        <v>0</v>
      </c>
      <c r="I354" s="92">
        <v>6595</v>
      </c>
      <c r="J354" s="92">
        <v>0</v>
      </c>
      <c r="K354" s="92">
        <v>0</v>
      </c>
      <c r="L354" s="92">
        <v>0</v>
      </c>
    </row>
    <row r="355" spans="1:12" ht="15" customHeight="1">
      <c r="A355" s="12"/>
      <c r="B355" s="132"/>
      <c r="C355" s="57"/>
      <c r="D355" s="57"/>
      <c r="E355" s="99"/>
      <c r="F355" s="91"/>
      <c r="G355" s="91"/>
      <c r="H355" s="91"/>
      <c r="I355" s="92"/>
      <c r="J355" s="92"/>
      <c r="K355" s="92"/>
      <c r="L355" s="92"/>
    </row>
    <row r="356" spans="1:12" ht="15" customHeight="1">
      <c r="A356" s="12"/>
      <c r="B356" s="233" t="s">
        <v>184</v>
      </c>
      <c r="C356" s="234"/>
      <c r="D356" s="234"/>
      <c r="E356" s="235"/>
      <c r="F356" s="236">
        <v>4900</v>
      </c>
      <c r="G356" s="236">
        <f>SUM(G357)</f>
        <v>6200</v>
      </c>
      <c r="H356" s="236">
        <f>SUM(H357)</f>
        <v>0</v>
      </c>
      <c r="I356" s="237">
        <f>SUM(I357)</f>
        <v>0</v>
      </c>
      <c r="J356" s="237">
        <f>SUM(J357:J358)</f>
        <v>10000</v>
      </c>
      <c r="K356" s="237">
        <f>SUM(K357:K359)</f>
        <v>0</v>
      </c>
      <c r="L356" s="237">
        <f>SUM(L357:L358)</f>
        <v>0</v>
      </c>
    </row>
    <row r="357" spans="1:12" ht="14.25" customHeight="1">
      <c r="A357" s="12"/>
      <c r="B357" s="138"/>
      <c r="C357" s="59"/>
      <c r="D357" s="59">
        <v>717001</v>
      </c>
      <c r="E357" s="125" t="s">
        <v>211</v>
      </c>
      <c r="F357" s="91">
        <v>4900</v>
      </c>
      <c r="G357" s="91">
        <v>6200</v>
      </c>
      <c r="H357" s="91">
        <v>0</v>
      </c>
      <c r="I357" s="92">
        <v>0</v>
      </c>
      <c r="J357" s="92">
        <v>0</v>
      </c>
      <c r="K357" s="92">
        <v>0</v>
      </c>
      <c r="L357" s="92">
        <v>0</v>
      </c>
    </row>
    <row r="358" spans="1:12" ht="14.25" customHeight="1">
      <c r="A358" s="12"/>
      <c r="B358" s="138"/>
      <c r="C358" s="59"/>
      <c r="D358" s="59">
        <v>717001</v>
      </c>
      <c r="E358" s="125" t="s">
        <v>264</v>
      </c>
      <c r="F358" s="91">
        <v>0</v>
      </c>
      <c r="G358" s="91">
        <v>0</v>
      </c>
      <c r="H358" s="91">
        <v>0</v>
      </c>
      <c r="I358" s="92">
        <v>0</v>
      </c>
      <c r="J358" s="92">
        <v>10000</v>
      </c>
      <c r="K358" s="92">
        <v>0</v>
      </c>
      <c r="L358" s="92">
        <v>0</v>
      </c>
    </row>
    <row r="359" spans="1:12" ht="15" customHeight="1">
      <c r="A359" s="12"/>
      <c r="B359" s="131"/>
      <c r="C359" s="54"/>
      <c r="D359" s="54"/>
      <c r="E359" s="90"/>
      <c r="F359" s="91"/>
      <c r="G359" s="91"/>
      <c r="H359" s="91"/>
      <c r="I359" s="92"/>
      <c r="J359" s="92"/>
      <c r="K359" s="92"/>
      <c r="L359" s="92"/>
    </row>
    <row r="360" spans="1:12" s="77" customFormat="1" ht="15.75" customHeight="1">
      <c r="A360" s="12"/>
      <c r="B360" s="190" t="s">
        <v>212</v>
      </c>
      <c r="C360" s="191"/>
      <c r="D360" s="191"/>
      <c r="E360" s="192"/>
      <c r="F360" s="193">
        <v>101578.63</v>
      </c>
      <c r="G360" s="193">
        <f>SUM(G336+G345+G348+G353+G356)</f>
        <v>39991.03</v>
      </c>
      <c r="H360" s="193">
        <f>SUM(H336+H345+H348+H353+H356)</f>
        <v>0</v>
      </c>
      <c r="I360" s="194">
        <f>SUM(I336+I345+I348+I353+I356)</f>
        <v>76026</v>
      </c>
      <c r="J360" s="194">
        <v>10000</v>
      </c>
      <c r="K360" s="194">
        <v>0</v>
      </c>
      <c r="L360" s="194">
        <v>0</v>
      </c>
    </row>
    <row r="361" spans="1:12" ht="15.75" customHeight="1">
      <c r="A361" s="12"/>
      <c r="B361" s="139"/>
      <c r="C361" s="134"/>
      <c r="D361" s="134"/>
      <c r="E361" s="140"/>
      <c r="F361" s="141"/>
      <c r="G361" s="141"/>
      <c r="H361" s="141"/>
      <c r="I361" s="142"/>
      <c r="J361" s="142"/>
      <c r="K361" s="142"/>
      <c r="L361" s="142"/>
    </row>
    <row r="362" spans="1:12" s="77" customFormat="1" ht="15.75" customHeight="1">
      <c r="A362" s="12"/>
      <c r="B362" s="185" t="s">
        <v>213</v>
      </c>
      <c r="C362" s="186"/>
      <c r="D362" s="186"/>
      <c r="E362" s="187"/>
      <c r="F362" s="188"/>
      <c r="G362" s="188"/>
      <c r="H362" s="188"/>
      <c r="I362" s="189"/>
      <c r="J362" s="189"/>
      <c r="K362" s="189"/>
      <c r="L362" s="189"/>
    </row>
    <row r="363" spans="1:12" ht="15.75">
      <c r="A363" s="12"/>
      <c r="B363" s="143" t="s">
        <v>214</v>
      </c>
      <c r="C363" s="54"/>
      <c r="D363" s="54">
        <v>821005</v>
      </c>
      <c r="E363" s="144" t="s">
        <v>215</v>
      </c>
      <c r="F363" s="28">
        <v>7704</v>
      </c>
      <c r="G363" s="28">
        <v>7704</v>
      </c>
      <c r="H363" s="28">
        <v>5136</v>
      </c>
      <c r="I363" s="28">
        <v>5136</v>
      </c>
      <c r="J363" s="28">
        <v>0</v>
      </c>
      <c r="K363" s="28">
        <v>0</v>
      </c>
      <c r="L363" s="28">
        <v>0</v>
      </c>
    </row>
    <row r="364" spans="1:12" s="77" customFormat="1" ht="18.75" customHeight="1">
      <c r="A364" s="12"/>
      <c r="B364" s="180" t="s">
        <v>216</v>
      </c>
      <c r="C364" s="181"/>
      <c r="D364" s="181"/>
      <c r="E364" s="182"/>
      <c r="F364" s="183">
        <v>7704</v>
      </c>
      <c r="G364" s="183">
        <f>SUM(G363:G363)</f>
        <v>7704</v>
      </c>
      <c r="H364" s="183">
        <f>SUM(H363)</f>
        <v>5136</v>
      </c>
      <c r="I364" s="184">
        <f>SUM(I363)</f>
        <v>5136</v>
      </c>
      <c r="J364" s="184">
        <v>0</v>
      </c>
      <c r="K364" s="184">
        <v>0</v>
      </c>
      <c r="L364" s="184">
        <v>0</v>
      </c>
    </row>
    <row r="365" spans="1:12" ht="15.75">
      <c r="A365" s="12"/>
      <c r="B365" s="50"/>
      <c r="C365" s="27"/>
      <c r="D365" s="27"/>
      <c r="E365" s="129"/>
      <c r="F365" s="145"/>
      <c r="G365" s="145"/>
      <c r="H365" s="145"/>
      <c r="I365" s="32"/>
      <c r="J365" s="32"/>
      <c r="K365" s="32"/>
      <c r="L365" s="32"/>
    </row>
    <row r="366" spans="1:12" ht="20.25">
      <c r="A366" s="12"/>
      <c r="B366" s="146" t="s">
        <v>217</v>
      </c>
      <c r="C366" s="27"/>
      <c r="D366" s="27"/>
      <c r="E366" s="90"/>
      <c r="F366" s="147"/>
      <c r="G366" s="147"/>
      <c r="H366" s="147"/>
      <c r="I366" s="147"/>
      <c r="J366" s="147"/>
      <c r="K366" s="147"/>
      <c r="L366" s="147"/>
    </row>
    <row r="367" spans="1:12" ht="15.75">
      <c r="A367" s="6"/>
      <c r="B367" s="50" t="s">
        <v>218</v>
      </c>
      <c r="C367" s="27"/>
      <c r="D367" s="27"/>
      <c r="E367" s="90"/>
      <c r="F367" s="107">
        <v>1100665.44</v>
      </c>
      <c r="G367" s="107">
        <v>1170804.88</v>
      </c>
      <c r="H367" s="107">
        <v>1251766</v>
      </c>
      <c r="I367" s="51">
        <v>1431921</v>
      </c>
      <c r="J367" s="51">
        <v>1387928</v>
      </c>
      <c r="K367" s="51">
        <v>1371928</v>
      </c>
      <c r="L367" s="51">
        <v>1371928</v>
      </c>
    </row>
    <row r="368" spans="1:12" ht="15.75">
      <c r="A368" s="6"/>
      <c r="B368" s="50" t="s">
        <v>219</v>
      </c>
      <c r="C368" s="27"/>
      <c r="D368" s="27"/>
      <c r="E368" s="90"/>
      <c r="F368" s="107">
        <v>101578.63</v>
      </c>
      <c r="G368" s="107">
        <v>39991.03</v>
      </c>
      <c r="H368" s="107">
        <v>0</v>
      </c>
      <c r="I368" s="51">
        <v>76026</v>
      </c>
      <c r="J368" s="51">
        <v>10000</v>
      </c>
      <c r="K368" s="51">
        <v>0</v>
      </c>
      <c r="L368" s="51">
        <v>0</v>
      </c>
    </row>
    <row r="369" spans="1:12" ht="15.75">
      <c r="A369" s="6"/>
      <c r="B369" s="105" t="s">
        <v>220</v>
      </c>
      <c r="C369" s="104"/>
      <c r="D369" s="104"/>
      <c r="E369" s="99"/>
      <c r="F369" s="148">
        <v>7704</v>
      </c>
      <c r="G369" s="148">
        <v>7704</v>
      </c>
      <c r="H369" s="148">
        <v>5136</v>
      </c>
      <c r="I369" s="149">
        <v>5136</v>
      </c>
      <c r="J369" s="149">
        <v>0</v>
      </c>
      <c r="K369" s="149">
        <v>0</v>
      </c>
      <c r="L369" s="149">
        <v>0</v>
      </c>
    </row>
    <row r="370" spans="1:12" ht="20.25">
      <c r="A370" s="6"/>
      <c r="B370" s="173" t="s">
        <v>221</v>
      </c>
      <c r="C370" s="174"/>
      <c r="D370" s="174"/>
      <c r="E370" s="175"/>
      <c r="F370" s="176">
        <v>1209948.07</v>
      </c>
      <c r="G370" s="176">
        <f>SUM(G367:G369)</f>
        <v>1218499.91</v>
      </c>
      <c r="H370" s="176">
        <f>SUM(H367:H369)</f>
        <v>1256902</v>
      </c>
      <c r="I370" s="177">
        <f>SUM(I367:I369)</f>
        <v>1513083</v>
      </c>
      <c r="J370" s="178">
        <v>1397928</v>
      </c>
      <c r="K370" s="178">
        <v>1371928</v>
      </c>
      <c r="L370" s="179">
        <v>1371928</v>
      </c>
    </row>
    <row r="371" spans="1:12" ht="20.25">
      <c r="A371" s="150"/>
      <c r="B371" s="11"/>
      <c r="C371" s="70"/>
      <c r="D371" s="70"/>
      <c r="E371" s="151"/>
      <c r="F371" s="152"/>
      <c r="G371" s="152"/>
      <c r="H371" s="152"/>
      <c r="I371" s="71"/>
      <c r="J371" s="71"/>
      <c r="K371" s="71"/>
      <c r="L371" s="71"/>
    </row>
    <row r="372" spans="1:12" ht="20.25">
      <c r="A372" s="6"/>
      <c r="B372" s="11"/>
      <c r="C372" s="70"/>
      <c r="D372" s="70"/>
      <c r="E372" s="151"/>
      <c r="F372" s="152"/>
      <c r="G372" s="152"/>
      <c r="H372" s="152"/>
      <c r="I372" s="71"/>
      <c r="J372" s="71"/>
      <c r="K372" s="71"/>
      <c r="L372" s="71"/>
    </row>
    <row r="373" spans="1:12" ht="20.25">
      <c r="A373" s="153"/>
      <c r="B373" s="11"/>
      <c r="C373" s="70"/>
      <c r="D373" s="70"/>
      <c r="E373" s="151"/>
      <c r="F373" s="152"/>
      <c r="G373" s="152"/>
      <c r="H373" s="152"/>
      <c r="I373" s="71"/>
      <c r="J373" s="71"/>
      <c r="K373" s="71"/>
      <c r="L373" s="71"/>
    </row>
    <row r="374" spans="1:12" ht="20.25">
      <c r="A374" s="150"/>
      <c r="B374" s="11"/>
      <c r="C374" s="70"/>
      <c r="D374" s="70"/>
      <c r="E374" s="151"/>
      <c r="F374" s="152"/>
      <c r="G374" s="152"/>
      <c r="H374" s="152"/>
      <c r="I374" s="71"/>
      <c r="J374" s="71"/>
      <c r="K374" s="71"/>
      <c r="L374" s="71"/>
    </row>
    <row r="375" spans="1:12" ht="20.25">
      <c r="A375" s="6"/>
      <c r="B375" s="11"/>
      <c r="C375" s="70"/>
      <c r="D375" s="70"/>
      <c r="E375" s="151"/>
      <c r="F375" s="152"/>
      <c r="G375" s="152"/>
      <c r="H375" s="152"/>
      <c r="I375" s="71"/>
      <c r="J375" s="71"/>
      <c r="K375" s="71"/>
      <c r="L375" s="71"/>
    </row>
    <row r="376" spans="1:12" ht="18" customHeight="1">
      <c r="A376" s="153"/>
      <c r="B376" s="11"/>
      <c r="C376" s="70"/>
      <c r="D376" s="70"/>
      <c r="E376" s="151"/>
      <c r="F376" s="152"/>
      <c r="G376" s="152"/>
      <c r="H376" s="152"/>
      <c r="I376" s="71"/>
      <c r="J376" s="71"/>
      <c r="K376" s="71"/>
      <c r="L376" s="71"/>
    </row>
    <row r="377" spans="1:12" ht="20.25">
      <c r="A377" s="150"/>
      <c r="B377" s="11"/>
      <c r="C377" s="70"/>
      <c r="D377" s="70"/>
      <c r="E377" s="151"/>
      <c r="F377" s="152"/>
      <c r="G377" s="152"/>
      <c r="H377" s="152"/>
      <c r="I377" s="71"/>
      <c r="J377" s="71"/>
      <c r="K377" s="71"/>
      <c r="L377" s="71"/>
    </row>
    <row r="378" spans="1:12" ht="20.25">
      <c r="A378" s="150"/>
      <c r="B378" s="11"/>
      <c r="C378" s="70"/>
      <c r="D378" s="70"/>
      <c r="E378" s="151"/>
      <c r="F378" s="152"/>
      <c r="G378" s="152"/>
      <c r="H378" s="152"/>
      <c r="I378" s="71"/>
      <c r="J378" s="71"/>
      <c r="K378" s="71"/>
      <c r="L378" s="71"/>
    </row>
    <row r="379" spans="1:12" ht="20.25">
      <c r="A379" s="150"/>
      <c r="B379" s="11"/>
      <c r="C379" s="70"/>
      <c r="D379" s="70"/>
      <c r="E379" s="151"/>
      <c r="F379" s="152"/>
      <c r="G379" s="152"/>
      <c r="H379" s="152"/>
      <c r="I379" s="71"/>
      <c r="J379" s="71"/>
      <c r="K379" s="71"/>
      <c r="L379" s="71"/>
    </row>
    <row r="380" spans="1:12" ht="18" customHeight="1">
      <c r="A380" s="153"/>
      <c r="B380" s="11"/>
      <c r="C380" s="70"/>
      <c r="D380" s="70"/>
      <c r="E380" s="151"/>
      <c r="F380" s="152"/>
      <c r="G380" s="152"/>
      <c r="H380" s="152"/>
      <c r="I380" s="71"/>
      <c r="J380" s="71"/>
      <c r="K380" s="71"/>
      <c r="L380" s="71"/>
    </row>
    <row r="381" spans="1:12" ht="15" customHeight="1">
      <c r="A381" s="6"/>
      <c r="B381" s="11"/>
      <c r="C381" s="70"/>
      <c r="D381" s="70"/>
      <c r="E381" s="151"/>
      <c r="F381" s="152"/>
      <c r="G381" s="152"/>
      <c r="H381" s="152"/>
      <c r="I381" s="71"/>
      <c r="J381" s="71"/>
      <c r="K381" s="71"/>
      <c r="L381" s="71"/>
    </row>
    <row r="382" spans="1:12" ht="15" customHeight="1">
      <c r="A382" s="6"/>
      <c r="B382" s="11"/>
      <c r="C382" s="70"/>
      <c r="D382" s="70"/>
      <c r="E382" s="151"/>
      <c r="F382" s="152"/>
      <c r="G382" s="152"/>
      <c r="H382" s="152"/>
      <c r="I382" s="71"/>
      <c r="J382" s="71"/>
      <c r="K382" s="71"/>
      <c r="L382" s="71"/>
    </row>
    <row r="383" spans="1:12" ht="15" customHeight="1">
      <c r="A383" s="6"/>
      <c r="B383" s="11"/>
      <c r="C383" s="70"/>
      <c r="D383" s="70"/>
      <c r="E383" s="151"/>
      <c r="F383" s="152"/>
      <c r="G383" s="152"/>
      <c r="H383" s="152"/>
      <c r="I383" s="71"/>
      <c r="J383" s="71"/>
      <c r="K383" s="71"/>
      <c r="L383" s="71"/>
    </row>
    <row r="384" spans="1:12" ht="15" customHeight="1">
      <c r="A384" s="6"/>
      <c r="B384" s="11"/>
      <c r="C384" s="70"/>
      <c r="D384" s="70"/>
      <c r="E384" s="151"/>
      <c r="F384" s="152"/>
      <c r="G384" s="152"/>
      <c r="H384" s="152"/>
      <c r="I384" s="71"/>
      <c r="J384" s="71"/>
      <c r="K384" s="71"/>
      <c r="L384" s="71"/>
    </row>
    <row r="385" spans="1:12" ht="15" customHeight="1">
      <c r="A385" s="6"/>
      <c r="B385" s="11"/>
      <c r="C385" s="70"/>
      <c r="D385" s="70"/>
      <c r="E385" s="154"/>
      <c r="F385" s="152"/>
      <c r="G385" s="152"/>
      <c r="H385" s="152"/>
      <c r="I385" s="71"/>
      <c r="J385" s="71"/>
      <c r="K385" s="71"/>
      <c r="L385" s="71"/>
    </row>
    <row r="386" spans="1:12" ht="15" customHeight="1">
      <c r="A386" s="6"/>
      <c r="B386" s="11"/>
      <c r="C386" s="70"/>
      <c r="D386" s="70"/>
      <c r="E386" s="151"/>
      <c r="F386" s="152"/>
      <c r="G386" s="152"/>
      <c r="H386" s="152"/>
      <c r="I386" s="71"/>
      <c r="J386" s="71"/>
      <c r="K386" s="71"/>
      <c r="L386" s="71"/>
    </row>
    <row r="387" spans="1:12" ht="15" customHeight="1">
      <c r="A387" s="6"/>
      <c r="B387" s="11"/>
      <c r="C387" s="70"/>
      <c r="D387" s="70"/>
      <c r="E387" s="151"/>
      <c r="F387" s="152"/>
      <c r="G387" s="152"/>
      <c r="H387" s="152"/>
      <c r="I387" s="71"/>
      <c r="J387" s="71"/>
      <c r="K387" s="71"/>
      <c r="L387" s="71"/>
    </row>
    <row r="388" spans="1:12" ht="15" customHeight="1">
      <c r="A388" s="6"/>
      <c r="B388" s="11"/>
      <c r="C388" s="70"/>
      <c r="D388" s="70"/>
      <c r="E388" s="151"/>
      <c r="F388" s="152"/>
      <c r="G388" s="152"/>
      <c r="H388" s="152"/>
      <c r="I388" s="71"/>
      <c r="J388" s="71"/>
      <c r="K388" s="71"/>
      <c r="L388" s="71"/>
    </row>
    <row r="389" spans="1:11" ht="15" customHeight="1">
      <c r="A389" s="6"/>
      <c r="B389" s="155"/>
      <c r="C389" s="70"/>
      <c r="D389" s="70"/>
      <c r="E389" s="9"/>
      <c r="F389" s="156"/>
      <c r="G389" s="156"/>
      <c r="H389" s="156"/>
      <c r="I389" s="157"/>
      <c r="J389" s="157"/>
      <c r="K389" s="157"/>
    </row>
    <row r="390" spans="1:11" ht="15" customHeight="1">
      <c r="A390" s="6"/>
      <c r="B390" s="155"/>
      <c r="C390" s="158"/>
      <c r="D390" s="158"/>
      <c r="E390" s="9"/>
      <c r="F390" s="9"/>
      <c r="G390" s="9"/>
      <c r="H390" s="9"/>
      <c r="I390" s="157"/>
      <c r="J390" s="157"/>
      <c r="K390" s="157"/>
    </row>
    <row r="391" spans="1:11" ht="15" customHeight="1">
      <c r="A391" s="6"/>
      <c r="B391" s="159"/>
      <c r="C391" s="158"/>
      <c r="D391" s="158"/>
      <c r="E391" s="9"/>
      <c r="F391" s="9"/>
      <c r="G391" s="9"/>
      <c r="H391" s="9"/>
      <c r="I391" s="157"/>
      <c r="J391" s="157"/>
      <c r="K391" s="157"/>
    </row>
    <row r="392" spans="1:11" ht="15" customHeight="1">
      <c r="A392" s="6"/>
      <c r="B392" s="159"/>
      <c r="C392" s="159"/>
      <c r="D392" s="159"/>
      <c r="E392" s="9"/>
      <c r="F392" s="9"/>
      <c r="G392" s="9"/>
      <c r="H392" s="9"/>
      <c r="I392" s="157"/>
      <c r="J392" s="157"/>
      <c r="K392" s="157"/>
    </row>
    <row r="393" spans="1:11" ht="15" customHeight="1">
      <c r="A393" s="6"/>
      <c r="B393" s="159"/>
      <c r="C393" s="159"/>
      <c r="D393" s="159"/>
      <c r="E393" s="9"/>
      <c r="F393" s="9"/>
      <c r="G393" s="9"/>
      <c r="H393" s="9"/>
      <c r="I393" s="157"/>
      <c r="J393" s="157"/>
      <c r="K393" s="157"/>
    </row>
    <row r="394" spans="1:11" ht="15" customHeight="1">
      <c r="A394" s="6"/>
      <c r="B394" s="159"/>
      <c r="C394" s="159"/>
      <c r="D394" s="159"/>
      <c r="E394" s="9"/>
      <c r="F394" s="9"/>
      <c r="G394" s="9"/>
      <c r="H394" s="9"/>
      <c r="I394" s="157"/>
      <c r="J394" s="157"/>
      <c r="K394" s="157"/>
    </row>
    <row r="395" spans="1:11" ht="15" customHeight="1">
      <c r="A395" s="6"/>
      <c r="B395" s="159"/>
      <c r="C395" s="159"/>
      <c r="D395" s="159"/>
      <c r="E395" s="9"/>
      <c r="F395" s="9"/>
      <c r="G395" s="9"/>
      <c r="H395" s="9"/>
      <c r="I395" s="157"/>
      <c r="J395" s="157"/>
      <c r="K395" s="157"/>
    </row>
    <row r="396" spans="1:11" ht="15" customHeight="1">
      <c r="A396" s="6"/>
      <c r="B396" s="159"/>
      <c r="C396" s="159"/>
      <c r="D396" s="159"/>
      <c r="E396" s="9"/>
      <c r="F396" s="9"/>
      <c r="G396" s="9"/>
      <c r="H396" s="9"/>
      <c r="I396" s="157"/>
      <c r="J396" s="157"/>
      <c r="K396" s="157"/>
    </row>
    <row r="397" spans="1:11" ht="15" customHeight="1">
      <c r="A397" s="6"/>
      <c r="B397" s="159"/>
      <c r="C397" s="159"/>
      <c r="D397" s="159"/>
      <c r="E397" s="9"/>
      <c r="F397" s="9"/>
      <c r="G397" s="9"/>
      <c r="H397" s="9"/>
      <c r="I397" s="157"/>
      <c r="J397" s="157"/>
      <c r="K397" s="157"/>
    </row>
    <row r="398" spans="1:11" ht="14.25" customHeight="1">
      <c r="A398" s="6"/>
      <c r="B398" s="159"/>
      <c r="C398" s="159"/>
      <c r="D398" s="159"/>
      <c r="E398" s="9"/>
      <c r="F398" s="9"/>
      <c r="G398" s="9"/>
      <c r="H398" s="9"/>
      <c r="I398" s="157"/>
      <c r="J398" s="157"/>
      <c r="K398" s="157"/>
    </row>
    <row r="399" spans="2:11" ht="15">
      <c r="B399" s="159"/>
      <c r="C399" s="159"/>
      <c r="D399" s="159"/>
      <c r="E399" s="9"/>
      <c r="F399" s="9"/>
      <c r="G399" s="9"/>
      <c r="H399" s="9"/>
      <c r="I399" s="157"/>
      <c r="J399" s="157"/>
      <c r="K399" s="157"/>
    </row>
    <row r="400" spans="2:11" ht="15">
      <c r="B400" s="159"/>
      <c r="C400" s="159"/>
      <c r="D400" s="159"/>
      <c r="E400" s="9"/>
      <c r="F400" s="9"/>
      <c r="G400" s="9"/>
      <c r="H400" s="9"/>
      <c r="I400" s="157"/>
      <c r="J400" s="157"/>
      <c r="K400" s="157"/>
    </row>
    <row r="401" spans="2:11" ht="15">
      <c r="B401" s="159"/>
      <c r="C401" s="159"/>
      <c r="D401" s="159"/>
      <c r="E401" s="9"/>
      <c r="F401" s="9"/>
      <c r="G401" s="9"/>
      <c r="H401" s="9"/>
      <c r="I401" s="157"/>
      <c r="J401" s="157"/>
      <c r="K401" s="157"/>
    </row>
    <row r="402" spans="2:11" ht="15">
      <c r="B402" s="159"/>
      <c r="C402" s="159"/>
      <c r="D402" s="159"/>
      <c r="E402" s="9"/>
      <c r="F402" s="9"/>
      <c r="G402" s="9"/>
      <c r="H402" s="9"/>
      <c r="I402" s="157"/>
      <c r="J402" s="157"/>
      <c r="K402" s="157"/>
    </row>
    <row r="403" spans="2:11" ht="15">
      <c r="B403" s="159"/>
      <c r="C403" s="159"/>
      <c r="D403" s="159"/>
      <c r="E403" s="9"/>
      <c r="F403" s="9"/>
      <c r="G403" s="9"/>
      <c r="H403" s="9"/>
      <c r="I403" s="157"/>
      <c r="J403" s="157"/>
      <c r="K403" s="157"/>
    </row>
    <row r="404" spans="2:11" ht="15">
      <c r="B404" s="159"/>
      <c r="C404" s="159"/>
      <c r="D404" s="159"/>
      <c r="E404" s="9"/>
      <c r="F404" s="9"/>
      <c r="G404" s="9"/>
      <c r="H404" s="9"/>
      <c r="I404" s="157"/>
      <c r="J404" s="157"/>
      <c r="K404" s="157"/>
    </row>
    <row r="405" spans="2:11" ht="15">
      <c r="B405" s="159"/>
      <c r="C405" s="159"/>
      <c r="D405" s="159"/>
      <c r="E405" s="9"/>
      <c r="F405" s="9"/>
      <c r="G405" s="9"/>
      <c r="H405" s="9"/>
      <c r="I405" s="157"/>
      <c r="J405" s="157"/>
      <c r="K405" s="157"/>
    </row>
    <row r="406" spans="2:11" ht="15">
      <c r="B406" s="159"/>
      <c r="C406" s="159"/>
      <c r="D406" s="159"/>
      <c r="E406" s="9"/>
      <c r="F406" s="9"/>
      <c r="G406" s="9"/>
      <c r="H406" s="9"/>
      <c r="I406" s="157"/>
      <c r="J406" s="157"/>
      <c r="K406" s="157"/>
    </row>
    <row r="407" spans="2:11" ht="15">
      <c r="B407" s="159"/>
      <c r="C407" s="159"/>
      <c r="D407" s="159"/>
      <c r="E407" s="9"/>
      <c r="F407" s="9"/>
      <c r="G407" s="9"/>
      <c r="H407" s="9"/>
      <c r="I407" s="157"/>
      <c r="J407" s="157"/>
      <c r="K407" s="157"/>
    </row>
    <row r="408" spans="2:11" ht="15">
      <c r="B408" s="159"/>
      <c r="C408" s="159"/>
      <c r="D408" s="159"/>
      <c r="E408" s="9"/>
      <c r="F408" s="9"/>
      <c r="G408" s="9"/>
      <c r="H408" s="9"/>
      <c r="I408" s="157"/>
      <c r="J408" s="157"/>
      <c r="K408" s="157"/>
    </row>
    <row r="409" spans="2:11" ht="15">
      <c r="B409" s="159"/>
      <c r="C409" s="159"/>
      <c r="D409" s="159"/>
      <c r="E409" s="9"/>
      <c r="F409" s="9"/>
      <c r="G409" s="9"/>
      <c r="H409" s="9"/>
      <c r="I409" s="157"/>
      <c r="J409" s="157"/>
      <c r="K409" s="157"/>
    </row>
    <row r="410" spans="2:11" ht="15">
      <c r="B410" s="159"/>
      <c r="C410" s="159"/>
      <c r="D410" s="159"/>
      <c r="E410" s="9"/>
      <c r="F410" s="9"/>
      <c r="G410" s="9"/>
      <c r="H410" s="9"/>
      <c r="I410" s="157"/>
      <c r="J410" s="157"/>
      <c r="K410" s="157"/>
    </row>
    <row r="411" spans="2:11" ht="15">
      <c r="B411" s="159"/>
      <c r="C411" s="159"/>
      <c r="D411" s="159"/>
      <c r="E411" s="9"/>
      <c r="F411" s="9"/>
      <c r="G411" s="9"/>
      <c r="H411" s="9"/>
      <c r="I411" s="157"/>
      <c r="J411" s="157"/>
      <c r="K411" s="157"/>
    </row>
    <row r="412" spans="2:11" ht="15">
      <c r="B412" s="159"/>
      <c r="C412" s="159"/>
      <c r="D412" s="159"/>
      <c r="E412" s="9"/>
      <c r="F412" s="9"/>
      <c r="G412" s="9"/>
      <c r="H412" s="9"/>
      <c r="I412" s="157"/>
      <c r="J412" s="157"/>
      <c r="K412" s="157"/>
    </row>
    <row r="413" spans="2:11" ht="15">
      <c r="B413" s="159"/>
      <c r="C413" s="159"/>
      <c r="D413" s="159"/>
      <c r="E413" s="9"/>
      <c r="F413" s="9"/>
      <c r="G413" s="9"/>
      <c r="H413" s="9"/>
      <c r="I413" s="157"/>
      <c r="J413" s="157"/>
      <c r="K413" s="157"/>
    </row>
    <row r="414" spans="2:11" ht="15">
      <c r="B414" s="159"/>
      <c r="C414" s="159"/>
      <c r="D414" s="159"/>
      <c r="E414" s="9"/>
      <c r="F414" s="9"/>
      <c r="G414" s="9"/>
      <c r="H414" s="9"/>
      <c r="I414" s="157"/>
      <c r="J414" s="157"/>
      <c r="K414" s="157"/>
    </row>
    <row r="415" spans="2:11" ht="15">
      <c r="B415" s="159"/>
      <c r="C415" s="159"/>
      <c r="D415" s="159"/>
      <c r="E415" s="9"/>
      <c r="F415" s="9"/>
      <c r="G415" s="9"/>
      <c r="H415" s="9"/>
      <c r="I415" s="157"/>
      <c r="J415" s="157"/>
      <c r="K415" s="157"/>
    </row>
    <row r="416" spans="2:11" ht="15">
      <c r="B416" s="159"/>
      <c r="C416" s="159"/>
      <c r="D416" s="159"/>
      <c r="E416" s="9"/>
      <c r="F416" s="9"/>
      <c r="G416" s="9"/>
      <c r="H416" s="9"/>
      <c r="I416" s="157"/>
      <c r="J416" s="157"/>
      <c r="K416" s="157"/>
    </row>
    <row r="417" spans="2:11" ht="15">
      <c r="B417" s="159"/>
      <c r="C417" s="159"/>
      <c r="D417" s="159"/>
      <c r="E417" s="9"/>
      <c r="F417" s="9"/>
      <c r="G417" s="9"/>
      <c r="H417" s="9"/>
      <c r="I417" s="157"/>
      <c r="J417" s="157"/>
      <c r="K417" s="157"/>
    </row>
    <row r="418" spans="2:11" ht="15">
      <c r="B418" s="159"/>
      <c r="C418" s="159"/>
      <c r="D418" s="159"/>
      <c r="E418" s="9"/>
      <c r="F418" s="9"/>
      <c r="G418" s="9"/>
      <c r="H418" s="9"/>
      <c r="I418" s="157"/>
      <c r="J418" s="157"/>
      <c r="K418" s="157"/>
    </row>
    <row r="419" spans="2:11" ht="15">
      <c r="B419" s="159"/>
      <c r="C419" s="159"/>
      <c r="D419" s="159"/>
      <c r="E419" s="9"/>
      <c r="F419" s="9"/>
      <c r="G419" s="9"/>
      <c r="H419" s="9"/>
      <c r="I419" s="157"/>
      <c r="J419" s="157"/>
      <c r="K419" s="157"/>
    </row>
    <row r="420" spans="2:11" ht="15">
      <c r="B420" s="159"/>
      <c r="C420" s="159"/>
      <c r="D420" s="159"/>
      <c r="E420" s="9"/>
      <c r="F420" s="9"/>
      <c r="G420" s="9"/>
      <c r="H420" s="9"/>
      <c r="I420" s="157"/>
      <c r="J420" s="157"/>
      <c r="K420" s="157"/>
    </row>
    <row r="421" spans="2:11" ht="15">
      <c r="B421" s="159"/>
      <c r="C421" s="159"/>
      <c r="D421" s="159"/>
      <c r="E421" s="9"/>
      <c r="F421" s="9"/>
      <c r="G421" s="9"/>
      <c r="H421" s="9"/>
      <c r="I421" s="157"/>
      <c r="J421" s="157"/>
      <c r="K421" s="157"/>
    </row>
    <row r="422" spans="2:11" ht="15">
      <c r="B422" s="159"/>
      <c r="C422" s="159"/>
      <c r="D422" s="159"/>
      <c r="E422" s="9"/>
      <c r="F422" s="9"/>
      <c r="G422" s="9"/>
      <c r="H422" s="9"/>
      <c r="I422" s="157"/>
      <c r="J422" s="157"/>
      <c r="K422" s="157"/>
    </row>
    <row r="423" spans="2:11" ht="15">
      <c r="B423" s="159"/>
      <c r="C423" s="159"/>
      <c r="D423" s="159"/>
      <c r="E423" s="9"/>
      <c r="F423" s="9"/>
      <c r="G423" s="9"/>
      <c r="H423" s="9"/>
      <c r="I423" s="157"/>
      <c r="J423" s="157"/>
      <c r="K423" s="157"/>
    </row>
    <row r="424" spans="2:11" ht="15">
      <c r="B424" s="159"/>
      <c r="C424" s="159"/>
      <c r="D424" s="159"/>
      <c r="E424" s="9"/>
      <c r="F424" s="9"/>
      <c r="G424" s="9"/>
      <c r="H424" s="9"/>
      <c r="I424" s="157"/>
      <c r="J424" s="157"/>
      <c r="K424" s="157"/>
    </row>
    <row r="425" spans="2:11" ht="15">
      <c r="B425" s="159"/>
      <c r="C425" s="159"/>
      <c r="D425" s="159"/>
      <c r="E425" s="9"/>
      <c r="F425" s="9"/>
      <c r="G425" s="9"/>
      <c r="H425" s="9"/>
      <c r="I425" s="157"/>
      <c r="J425" s="157"/>
      <c r="K425" s="157"/>
    </row>
    <row r="426" spans="2:11" ht="15">
      <c r="B426" s="159"/>
      <c r="C426" s="159"/>
      <c r="D426" s="159"/>
      <c r="E426" s="9"/>
      <c r="F426" s="9"/>
      <c r="G426" s="9"/>
      <c r="H426" s="9"/>
      <c r="I426" s="157"/>
      <c r="J426" s="157"/>
      <c r="K426" s="157"/>
    </row>
    <row r="427" spans="2:11" ht="15">
      <c r="B427" s="159"/>
      <c r="C427" s="159"/>
      <c r="D427" s="159"/>
      <c r="E427" s="9"/>
      <c r="F427" s="9"/>
      <c r="G427" s="9"/>
      <c r="H427" s="9"/>
      <c r="I427" s="157"/>
      <c r="J427" s="157"/>
      <c r="K427" s="157"/>
    </row>
    <row r="428" spans="2:11" ht="15">
      <c r="B428" s="159"/>
      <c r="C428" s="159"/>
      <c r="D428" s="159"/>
      <c r="E428" s="9"/>
      <c r="F428" s="9"/>
      <c r="G428" s="9"/>
      <c r="H428" s="9"/>
      <c r="I428" s="157"/>
      <c r="J428" s="157"/>
      <c r="K428" s="157"/>
    </row>
    <row r="429" spans="2:11" ht="15">
      <c r="B429" s="159"/>
      <c r="C429" s="159"/>
      <c r="D429" s="159"/>
      <c r="E429" s="9"/>
      <c r="F429" s="9"/>
      <c r="G429" s="9"/>
      <c r="H429" s="9"/>
      <c r="I429" s="157"/>
      <c r="J429" s="157"/>
      <c r="K429" s="157"/>
    </row>
    <row r="430" spans="2:11" ht="15">
      <c r="B430" s="159"/>
      <c r="C430" s="159"/>
      <c r="D430" s="159"/>
      <c r="E430" s="9"/>
      <c r="F430" s="9"/>
      <c r="G430" s="9"/>
      <c r="H430" s="9"/>
      <c r="I430" s="157"/>
      <c r="J430" s="157"/>
      <c r="K430" s="157"/>
    </row>
    <row r="431" spans="2:11" ht="15">
      <c r="B431" s="159"/>
      <c r="C431" s="159"/>
      <c r="D431" s="159"/>
      <c r="E431" s="9"/>
      <c r="F431" s="9"/>
      <c r="G431" s="9"/>
      <c r="H431" s="9"/>
      <c r="I431" s="157"/>
      <c r="J431" s="157"/>
      <c r="K431" s="157"/>
    </row>
    <row r="432" spans="2:11" ht="15">
      <c r="B432" s="159"/>
      <c r="C432" s="159"/>
      <c r="D432" s="159"/>
      <c r="E432" s="9"/>
      <c r="F432" s="9"/>
      <c r="G432" s="9"/>
      <c r="H432" s="9"/>
      <c r="I432" s="157"/>
      <c r="J432" s="157"/>
      <c r="K432" s="157"/>
    </row>
    <row r="433" spans="2:11" ht="15">
      <c r="B433" s="159"/>
      <c r="C433" s="159"/>
      <c r="D433" s="159"/>
      <c r="E433" s="9"/>
      <c r="F433" s="9"/>
      <c r="G433" s="9"/>
      <c r="H433" s="9"/>
      <c r="I433" s="157"/>
      <c r="J433" s="157"/>
      <c r="K433" s="157"/>
    </row>
    <row r="434" spans="2:11" ht="15">
      <c r="B434" s="159"/>
      <c r="C434" s="159"/>
      <c r="D434" s="159"/>
      <c r="E434" s="9"/>
      <c r="F434" s="9"/>
      <c r="G434" s="9"/>
      <c r="H434" s="9"/>
      <c r="I434" s="157"/>
      <c r="J434" s="157"/>
      <c r="K434" s="157"/>
    </row>
    <row r="435" spans="2:11" ht="15">
      <c r="B435" s="159"/>
      <c r="C435" s="159"/>
      <c r="D435" s="159"/>
      <c r="E435" s="9"/>
      <c r="F435" s="9"/>
      <c r="G435" s="9"/>
      <c r="H435" s="9"/>
      <c r="I435" s="157"/>
      <c r="J435" s="157"/>
      <c r="K435" s="157"/>
    </row>
    <row r="436" spans="2:11" ht="15">
      <c r="B436" s="159"/>
      <c r="C436" s="159"/>
      <c r="D436" s="159"/>
      <c r="E436" s="9"/>
      <c r="F436" s="9"/>
      <c r="G436" s="9"/>
      <c r="H436" s="9"/>
      <c r="I436" s="157"/>
      <c r="J436" s="157"/>
      <c r="K436" s="157"/>
    </row>
    <row r="437" spans="2:11" ht="15">
      <c r="B437" s="159"/>
      <c r="C437" s="159"/>
      <c r="D437" s="159"/>
      <c r="E437" s="9"/>
      <c r="F437" s="9"/>
      <c r="G437" s="9"/>
      <c r="H437" s="9"/>
      <c r="I437" s="157"/>
      <c r="J437" s="157"/>
      <c r="K437" s="157"/>
    </row>
    <row r="438" spans="2:11" ht="15">
      <c r="B438" s="159"/>
      <c r="C438" s="159"/>
      <c r="D438" s="159"/>
      <c r="E438" s="9"/>
      <c r="F438" s="9"/>
      <c r="G438" s="9"/>
      <c r="H438" s="9"/>
      <c r="I438" s="157"/>
      <c r="J438" s="157"/>
      <c r="K438" s="157"/>
    </row>
    <row r="439" spans="2:11" ht="15">
      <c r="B439" s="159"/>
      <c r="C439" s="159"/>
      <c r="D439" s="159"/>
      <c r="E439" s="9"/>
      <c r="F439" s="9"/>
      <c r="G439" s="9"/>
      <c r="H439" s="9"/>
      <c r="I439" s="157"/>
      <c r="J439" s="157"/>
      <c r="K439" s="157"/>
    </row>
    <row r="440" spans="2:11" ht="15">
      <c r="B440" s="159"/>
      <c r="C440" s="159"/>
      <c r="D440" s="159"/>
      <c r="E440" s="9"/>
      <c r="F440" s="9"/>
      <c r="G440" s="9"/>
      <c r="H440" s="9"/>
      <c r="I440" s="157"/>
      <c r="J440" s="157"/>
      <c r="K440" s="157"/>
    </row>
    <row r="441" spans="2:11" ht="15">
      <c r="B441" s="159"/>
      <c r="C441" s="159"/>
      <c r="D441" s="159"/>
      <c r="E441" s="9"/>
      <c r="F441" s="9"/>
      <c r="G441" s="9"/>
      <c r="H441" s="9"/>
      <c r="I441" s="157"/>
      <c r="J441" s="157"/>
      <c r="K441" s="157"/>
    </row>
    <row r="442" spans="2:11" ht="15">
      <c r="B442" s="159"/>
      <c r="C442" s="159"/>
      <c r="D442" s="159"/>
      <c r="E442" s="9"/>
      <c r="F442" s="9"/>
      <c r="G442" s="9"/>
      <c r="H442" s="9"/>
      <c r="I442" s="157"/>
      <c r="J442" s="157"/>
      <c r="K442" s="157"/>
    </row>
    <row r="443" spans="2:11" ht="15">
      <c r="B443" s="159"/>
      <c r="C443" s="159"/>
      <c r="D443" s="159"/>
      <c r="E443" s="9"/>
      <c r="F443" s="9"/>
      <c r="G443" s="9"/>
      <c r="H443" s="9"/>
      <c r="I443" s="157"/>
      <c r="J443" s="157"/>
      <c r="K443" s="157"/>
    </row>
    <row r="444" spans="2:11" ht="15">
      <c r="B444" s="159"/>
      <c r="C444" s="159"/>
      <c r="D444" s="159"/>
      <c r="E444" s="9"/>
      <c r="F444" s="9"/>
      <c r="G444" s="9"/>
      <c r="H444" s="9"/>
      <c r="I444" s="157"/>
      <c r="J444" s="157"/>
      <c r="K444" s="157"/>
    </row>
    <row r="445" spans="2:11" ht="15">
      <c r="B445" s="159"/>
      <c r="C445" s="159"/>
      <c r="D445" s="159"/>
      <c r="E445" s="9"/>
      <c r="F445" s="9"/>
      <c r="G445" s="9"/>
      <c r="H445" s="9"/>
      <c r="I445" s="157"/>
      <c r="J445" s="157"/>
      <c r="K445" s="157"/>
    </row>
    <row r="446" spans="2:11" ht="15">
      <c r="B446" s="159"/>
      <c r="C446" s="159"/>
      <c r="D446" s="159"/>
      <c r="E446" s="9"/>
      <c r="F446" s="9"/>
      <c r="G446" s="9"/>
      <c r="H446" s="9"/>
      <c r="I446" s="157"/>
      <c r="J446" s="157"/>
      <c r="K446" s="157"/>
    </row>
    <row r="447" spans="2:11" ht="15">
      <c r="B447" s="159"/>
      <c r="C447" s="159"/>
      <c r="D447" s="159"/>
      <c r="E447" s="9"/>
      <c r="F447" s="9"/>
      <c r="G447" s="9"/>
      <c r="H447" s="9"/>
      <c r="I447" s="157"/>
      <c r="J447" s="157"/>
      <c r="K447" s="157"/>
    </row>
    <row r="448" spans="2:11" ht="15">
      <c r="B448" s="159"/>
      <c r="C448" s="159"/>
      <c r="D448" s="159"/>
      <c r="E448" s="9"/>
      <c r="F448" s="9"/>
      <c r="G448" s="9"/>
      <c r="H448" s="9"/>
      <c r="I448" s="157"/>
      <c r="J448" s="157"/>
      <c r="K448" s="157"/>
    </row>
    <row r="449" spans="2:11" ht="15">
      <c r="B449" s="159"/>
      <c r="C449" s="159"/>
      <c r="D449" s="159"/>
      <c r="E449" s="9"/>
      <c r="F449" s="9"/>
      <c r="G449" s="9"/>
      <c r="H449" s="9"/>
      <c r="I449" s="157"/>
      <c r="J449" s="157"/>
      <c r="K449" s="157"/>
    </row>
    <row r="450" spans="2:11" ht="15">
      <c r="B450" s="159"/>
      <c r="C450" s="159"/>
      <c r="D450" s="159"/>
      <c r="E450" s="9"/>
      <c r="F450" s="9"/>
      <c r="G450" s="9"/>
      <c r="H450" s="9"/>
      <c r="I450" s="157"/>
      <c r="J450" s="157"/>
      <c r="K450" s="157"/>
    </row>
    <row r="451" spans="2:11" ht="15">
      <c r="B451" s="159"/>
      <c r="C451" s="159"/>
      <c r="D451" s="159"/>
      <c r="E451" s="9"/>
      <c r="F451" s="9"/>
      <c r="G451" s="9"/>
      <c r="H451" s="9"/>
      <c r="I451" s="157"/>
      <c r="J451" s="157"/>
      <c r="K451" s="157"/>
    </row>
    <row r="452" spans="2:11" ht="15">
      <c r="B452" s="159"/>
      <c r="C452" s="159"/>
      <c r="D452" s="159"/>
      <c r="E452" s="9"/>
      <c r="F452" s="9"/>
      <c r="G452" s="9"/>
      <c r="H452" s="9"/>
      <c r="I452" s="157"/>
      <c r="J452" s="157"/>
      <c r="K452" s="157"/>
    </row>
    <row r="453" spans="2:11" ht="15">
      <c r="B453" s="159"/>
      <c r="C453" s="159"/>
      <c r="D453" s="159"/>
      <c r="E453" s="9"/>
      <c r="F453" s="9"/>
      <c r="G453" s="9"/>
      <c r="H453" s="9"/>
      <c r="I453" s="157"/>
      <c r="J453" s="157"/>
      <c r="K453" s="157"/>
    </row>
    <row r="454" spans="2:11" ht="15">
      <c r="B454" s="159"/>
      <c r="C454" s="159"/>
      <c r="D454" s="159"/>
      <c r="E454" s="9"/>
      <c r="F454" s="9"/>
      <c r="G454" s="9"/>
      <c r="H454" s="9"/>
      <c r="I454" s="157"/>
      <c r="J454" s="157"/>
      <c r="K454" s="157"/>
    </row>
    <row r="455" spans="2:11" ht="15">
      <c r="B455" s="159"/>
      <c r="C455" s="159"/>
      <c r="D455" s="159"/>
      <c r="E455" s="9"/>
      <c r="F455" s="9"/>
      <c r="G455" s="9"/>
      <c r="H455" s="9"/>
      <c r="I455" s="157"/>
      <c r="J455" s="157"/>
      <c r="K455" s="157"/>
    </row>
    <row r="456" spans="2:11" ht="15">
      <c r="B456" s="159"/>
      <c r="C456" s="159"/>
      <c r="D456" s="159"/>
      <c r="E456" s="9"/>
      <c r="F456" s="9"/>
      <c r="G456" s="9"/>
      <c r="H456" s="9"/>
      <c r="I456" s="157"/>
      <c r="J456" s="157"/>
      <c r="K456" s="157"/>
    </row>
    <row r="457" spans="2:11" ht="15">
      <c r="B457" s="159"/>
      <c r="C457" s="159"/>
      <c r="D457" s="159"/>
      <c r="E457" s="9"/>
      <c r="F457" s="9"/>
      <c r="G457" s="9"/>
      <c r="H457" s="9"/>
      <c r="I457" s="157"/>
      <c r="J457" s="157"/>
      <c r="K457" s="157"/>
    </row>
    <row r="458" spans="2:11" ht="15">
      <c r="B458" s="159"/>
      <c r="C458" s="159"/>
      <c r="D458" s="159"/>
      <c r="E458" s="9"/>
      <c r="F458" s="9"/>
      <c r="G458" s="9"/>
      <c r="H458" s="9"/>
      <c r="I458" s="157"/>
      <c r="J458" s="157"/>
      <c r="K458" s="157"/>
    </row>
    <row r="459" spans="2:11" ht="15">
      <c r="B459" s="159"/>
      <c r="C459" s="159"/>
      <c r="D459" s="159"/>
      <c r="E459" s="9"/>
      <c r="F459" s="9"/>
      <c r="G459" s="9"/>
      <c r="H459" s="9"/>
      <c r="I459" s="157"/>
      <c r="J459" s="157"/>
      <c r="K459" s="157"/>
    </row>
    <row r="460" spans="2:11" ht="15">
      <c r="B460" s="159"/>
      <c r="C460" s="159"/>
      <c r="D460" s="159"/>
      <c r="E460" s="9"/>
      <c r="F460" s="9"/>
      <c r="G460" s="9"/>
      <c r="H460" s="9"/>
      <c r="I460" s="157"/>
      <c r="J460" s="157"/>
      <c r="K460" s="157"/>
    </row>
    <row r="461" spans="2:11" ht="15">
      <c r="B461" s="159"/>
      <c r="C461" s="159"/>
      <c r="D461" s="159"/>
      <c r="E461" s="9"/>
      <c r="F461" s="9"/>
      <c r="G461" s="9"/>
      <c r="H461" s="9"/>
      <c r="I461" s="157"/>
      <c r="J461" s="157"/>
      <c r="K461" s="157"/>
    </row>
    <row r="462" spans="2:11" ht="15">
      <c r="B462" s="159"/>
      <c r="C462" s="159"/>
      <c r="D462" s="159"/>
      <c r="E462" s="9"/>
      <c r="F462" s="9"/>
      <c r="G462" s="9"/>
      <c r="H462" s="9"/>
      <c r="I462" s="157"/>
      <c r="J462" s="157"/>
      <c r="K462" s="157"/>
    </row>
    <row r="463" spans="2:11" ht="15">
      <c r="B463" s="159"/>
      <c r="C463" s="159"/>
      <c r="D463" s="159"/>
      <c r="E463" s="9"/>
      <c r="F463" s="9"/>
      <c r="G463" s="9"/>
      <c r="H463" s="9"/>
      <c r="I463" s="157"/>
      <c r="J463" s="157"/>
      <c r="K463" s="157"/>
    </row>
    <row r="464" spans="2:11" ht="15">
      <c r="B464" s="159"/>
      <c r="C464" s="159"/>
      <c r="D464" s="159"/>
      <c r="E464" s="9"/>
      <c r="F464" s="9"/>
      <c r="G464" s="9"/>
      <c r="H464" s="9"/>
      <c r="I464" s="157"/>
      <c r="J464" s="157"/>
      <c r="K464" s="157"/>
    </row>
    <row r="465" spans="2:11" ht="15">
      <c r="B465" s="159"/>
      <c r="C465" s="159"/>
      <c r="D465" s="159"/>
      <c r="E465" s="9"/>
      <c r="F465" s="9"/>
      <c r="G465" s="9"/>
      <c r="H465" s="9"/>
      <c r="I465" s="157"/>
      <c r="J465" s="157"/>
      <c r="K465" s="157"/>
    </row>
    <row r="466" spans="2:11" ht="15">
      <c r="B466" s="159"/>
      <c r="C466" s="159"/>
      <c r="D466" s="159"/>
      <c r="E466" s="9"/>
      <c r="F466" s="9"/>
      <c r="G466" s="9"/>
      <c r="H466" s="9"/>
      <c r="I466" s="157"/>
      <c r="J466" s="157"/>
      <c r="K466" s="157"/>
    </row>
    <row r="467" spans="2:11" ht="15">
      <c r="B467" s="159"/>
      <c r="C467" s="159"/>
      <c r="D467" s="159"/>
      <c r="E467" s="9"/>
      <c r="F467" s="9"/>
      <c r="G467" s="9"/>
      <c r="H467" s="9"/>
      <c r="I467" s="157"/>
      <c r="J467" s="157"/>
      <c r="K467" s="157"/>
    </row>
    <row r="468" spans="2:11" ht="15">
      <c r="B468" s="159"/>
      <c r="C468" s="159"/>
      <c r="D468" s="159"/>
      <c r="E468" s="9"/>
      <c r="F468" s="9"/>
      <c r="G468" s="9"/>
      <c r="H468" s="9"/>
      <c r="I468" s="157"/>
      <c r="J468" s="157"/>
      <c r="K468" s="157"/>
    </row>
    <row r="469" spans="2:11" ht="15">
      <c r="B469" s="159"/>
      <c r="C469" s="159"/>
      <c r="D469" s="159"/>
      <c r="E469" s="9"/>
      <c r="F469" s="9"/>
      <c r="G469" s="9"/>
      <c r="H469" s="9"/>
      <c r="I469" s="157"/>
      <c r="J469" s="157"/>
      <c r="K469" s="157"/>
    </row>
    <row r="470" spans="2:11" ht="15">
      <c r="B470" s="159"/>
      <c r="C470" s="159"/>
      <c r="D470" s="159"/>
      <c r="E470" s="9"/>
      <c r="F470" s="9"/>
      <c r="G470" s="9"/>
      <c r="H470" s="9"/>
      <c r="I470" s="157"/>
      <c r="J470" s="157"/>
      <c r="K470" s="157"/>
    </row>
    <row r="471" spans="2:11" ht="15">
      <c r="B471" s="159"/>
      <c r="C471" s="159"/>
      <c r="D471" s="159"/>
      <c r="E471" s="9"/>
      <c r="F471" s="9"/>
      <c r="G471" s="9"/>
      <c r="H471" s="9"/>
      <c r="I471" s="157"/>
      <c r="J471" s="157"/>
      <c r="K471" s="157"/>
    </row>
    <row r="472" spans="2:11" ht="15">
      <c r="B472" s="159"/>
      <c r="C472" s="159"/>
      <c r="D472" s="159"/>
      <c r="E472" s="9"/>
      <c r="F472" s="9"/>
      <c r="G472" s="9"/>
      <c r="H472" s="9"/>
      <c r="I472" s="157"/>
      <c r="J472" s="157"/>
      <c r="K472" s="157"/>
    </row>
    <row r="473" spans="2:11" ht="15">
      <c r="B473" s="159"/>
      <c r="C473" s="159"/>
      <c r="D473" s="159"/>
      <c r="E473" s="9"/>
      <c r="F473" s="9"/>
      <c r="G473" s="9"/>
      <c r="H473" s="9"/>
      <c r="I473" s="157"/>
      <c r="J473" s="157"/>
      <c r="K473" s="157"/>
    </row>
    <row r="474" spans="2:11" ht="15">
      <c r="B474" s="159"/>
      <c r="C474" s="159"/>
      <c r="D474" s="159"/>
      <c r="E474" s="9"/>
      <c r="F474" s="9"/>
      <c r="G474" s="9"/>
      <c r="H474" s="9"/>
      <c r="I474" s="157"/>
      <c r="J474" s="157"/>
      <c r="K474" s="157"/>
    </row>
    <row r="475" spans="2:11" ht="15">
      <c r="B475" s="159"/>
      <c r="C475" s="159"/>
      <c r="D475" s="159"/>
      <c r="E475" s="9"/>
      <c r="F475" s="9"/>
      <c r="G475" s="9"/>
      <c r="H475" s="9"/>
      <c r="I475" s="157"/>
      <c r="J475" s="157"/>
      <c r="K475" s="157"/>
    </row>
    <row r="476" spans="2:11" ht="15">
      <c r="B476" s="159"/>
      <c r="C476" s="159"/>
      <c r="D476" s="159"/>
      <c r="E476" s="9"/>
      <c r="F476" s="9"/>
      <c r="G476" s="9"/>
      <c r="H476" s="9"/>
      <c r="I476" s="157"/>
      <c r="J476" s="157"/>
      <c r="K476" s="157"/>
    </row>
    <row r="477" spans="2:11" ht="15">
      <c r="B477" s="159"/>
      <c r="C477" s="159"/>
      <c r="D477" s="159"/>
      <c r="E477" s="9"/>
      <c r="F477" s="9"/>
      <c r="G477" s="9"/>
      <c r="H477" s="9"/>
      <c r="I477" s="157"/>
      <c r="J477" s="157"/>
      <c r="K477" s="157"/>
    </row>
    <row r="478" spans="2:11" ht="15">
      <c r="B478" s="159"/>
      <c r="C478" s="159"/>
      <c r="D478" s="159"/>
      <c r="E478" s="9"/>
      <c r="F478" s="9"/>
      <c r="G478" s="9"/>
      <c r="H478" s="9"/>
      <c r="I478" s="157"/>
      <c r="J478" s="157"/>
      <c r="K478" s="157"/>
    </row>
    <row r="479" spans="2:11" ht="15">
      <c r="B479" s="159"/>
      <c r="C479" s="159"/>
      <c r="D479" s="159"/>
      <c r="E479" s="9"/>
      <c r="F479" s="9"/>
      <c r="G479" s="9"/>
      <c r="H479" s="9"/>
      <c r="I479" s="157"/>
      <c r="J479" s="157"/>
      <c r="K479" s="157"/>
    </row>
    <row r="480" spans="2:11" ht="15">
      <c r="B480" s="159"/>
      <c r="C480" s="159"/>
      <c r="D480" s="159"/>
      <c r="E480" s="9"/>
      <c r="F480" s="9"/>
      <c r="G480" s="9"/>
      <c r="H480" s="9"/>
      <c r="I480" s="157"/>
      <c r="J480" s="157"/>
      <c r="K480" s="157"/>
    </row>
    <row r="481" spans="2:11" ht="15">
      <c r="B481" s="159"/>
      <c r="C481" s="159"/>
      <c r="D481" s="159"/>
      <c r="E481" s="9"/>
      <c r="F481" s="9"/>
      <c r="G481" s="9"/>
      <c r="H481" s="9"/>
      <c r="I481" s="157"/>
      <c r="J481" s="157"/>
      <c r="K481" s="157"/>
    </row>
    <row r="482" spans="2:11" ht="15">
      <c r="B482" s="159"/>
      <c r="C482" s="159"/>
      <c r="D482" s="159"/>
      <c r="E482" s="9"/>
      <c r="F482" s="9"/>
      <c r="G482" s="9"/>
      <c r="H482" s="9"/>
      <c r="I482" s="157"/>
      <c r="J482" s="157"/>
      <c r="K482" s="157"/>
    </row>
    <row r="483" spans="2:11" ht="15">
      <c r="B483" s="159"/>
      <c r="C483" s="159"/>
      <c r="D483" s="159"/>
      <c r="E483" s="9"/>
      <c r="F483" s="9"/>
      <c r="G483" s="9"/>
      <c r="H483" s="9"/>
      <c r="I483" s="157"/>
      <c r="J483" s="157"/>
      <c r="K483" s="157"/>
    </row>
    <row r="484" spans="2:11" ht="15">
      <c r="B484" s="159"/>
      <c r="C484" s="159"/>
      <c r="D484" s="159"/>
      <c r="E484" s="9"/>
      <c r="F484" s="9"/>
      <c r="G484" s="9"/>
      <c r="H484" s="9"/>
      <c r="I484" s="157"/>
      <c r="J484" s="157"/>
      <c r="K484" s="157"/>
    </row>
    <row r="485" spans="2:11" ht="15">
      <c r="B485" s="159"/>
      <c r="C485" s="159"/>
      <c r="D485" s="159"/>
      <c r="E485" s="9"/>
      <c r="F485" s="9"/>
      <c r="G485" s="9"/>
      <c r="H485" s="9"/>
      <c r="I485" s="157"/>
      <c r="J485" s="157"/>
      <c r="K485" s="157"/>
    </row>
    <row r="486" spans="2:11" ht="15">
      <c r="B486" s="159"/>
      <c r="C486" s="159"/>
      <c r="D486" s="159"/>
      <c r="E486" s="9"/>
      <c r="F486" s="9"/>
      <c r="G486" s="9"/>
      <c r="H486" s="9"/>
      <c r="I486" s="157"/>
      <c r="J486" s="157"/>
      <c r="K486" s="157"/>
    </row>
    <row r="487" spans="2:11" ht="15">
      <c r="B487" s="159"/>
      <c r="C487" s="159"/>
      <c r="D487" s="159"/>
      <c r="E487" s="9"/>
      <c r="F487" s="9"/>
      <c r="G487" s="9"/>
      <c r="H487" s="9"/>
      <c r="I487" s="157"/>
      <c r="J487" s="157"/>
      <c r="K487" s="157"/>
    </row>
    <row r="488" spans="2:11" ht="15">
      <c r="B488" s="159"/>
      <c r="C488" s="159"/>
      <c r="D488" s="159"/>
      <c r="E488" s="9"/>
      <c r="F488" s="9"/>
      <c r="G488" s="9"/>
      <c r="H488" s="9"/>
      <c r="I488" s="157"/>
      <c r="J488" s="157"/>
      <c r="K488" s="157"/>
    </row>
    <row r="489" spans="2:11" ht="15">
      <c r="B489" s="159"/>
      <c r="C489" s="159"/>
      <c r="D489" s="159"/>
      <c r="E489" s="9"/>
      <c r="F489" s="9"/>
      <c r="G489" s="9"/>
      <c r="H489" s="9"/>
      <c r="I489" s="157"/>
      <c r="J489" s="157"/>
      <c r="K489" s="157"/>
    </row>
    <row r="490" spans="2:11" ht="15">
      <c r="B490" s="159"/>
      <c r="C490" s="159"/>
      <c r="D490" s="159"/>
      <c r="E490" s="9"/>
      <c r="F490" s="9"/>
      <c r="G490" s="9"/>
      <c r="H490" s="9"/>
      <c r="I490" s="157"/>
      <c r="J490" s="157"/>
      <c r="K490" s="157"/>
    </row>
    <row r="491" spans="2:11" ht="15">
      <c r="B491" s="159"/>
      <c r="C491" s="159"/>
      <c r="D491" s="159"/>
      <c r="E491" s="9"/>
      <c r="F491" s="9"/>
      <c r="G491" s="9"/>
      <c r="H491" s="9"/>
      <c r="I491" s="157"/>
      <c r="J491" s="157"/>
      <c r="K491" s="157"/>
    </row>
    <row r="492" spans="2:11" ht="15">
      <c r="B492" s="159"/>
      <c r="C492" s="159"/>
      <c r="D492" s="159"/>
      <c r="E492" s="9"/>
      <c r="F492" s="9"/>
      <c r="G492" s="9"/>
      <c r="H492" s="9"/>
      <c r="I492" s="157"/>
      <c r="J492" s="157"/>
      <c r="K492" s="157"/>
    </row>
    <row r="493" spans="2:11" ht="15">
      <c r="B493" s="159"/>
      <c r="C493" s="159"/>
      <c r="D493" s="159"/>
      <c r="E493" s="9"/>
      <c r="F493" s="9"/>
      <c r="G493" s="9"/>
      <c r="H493" s="9"/>
      <c r="I493" s="157"/>
      <c r="J493" s="157"/>
      <c r="K493" s="157"/>
    </row>
    <row r="494" spans="2:11" ht="15">
      <c r="B494" s="159"/>
      <c r="C494" s="159"/>
      <c r="D494" s="159"/>
      <c r="E494" s="9"/>
      <c r="F494" s="9"/>
      <c r="G494" s="9"/>
      <c r="H494" s="9"/>
      <c r="I494" s="157"/>
      <c r="J494" s="157"/>
      <c r="K494" s="157"/>
    </row>
    <row r="495" spans="2:11" ht="15">
      <c r="B495" s="159"/>
      <c r="C495" s="159"/>
      <c r="D495" s="159"/>
      <c r="E495" s="9"/>
      <c r="F495" s="9"/>
      <c r="G495" s="9"/>
      <c r="H495" s="9"/>
      <c r="I495" s="157"/>
      <c r="J495" s="157"/>
      <c r="K495" s="157"/>
    </row>
    <row r="496" spans="2:11" ht="15">
      <c r="B496" s="159"/>
      <c r="C496" s="159"/>
      <c r="D496" s="159"/>
      <c r="E496" s="9"/>
      <c r="F496" s="9"/>
      <c r="G496" s="9"/>
      <c r="H496" s="9"/>
      <c r="I496" s="157"/>
      <c r="J496" s="157"/>
      <c r="K496" s="157"/>
    </row>
    <row r="497" spans="2:11" ht="15">
      <c r="B497" s="159"/>
      <c r="C497" s="159"/>
      <c r="D497" s="159"/>
      <c r="E497" s="9"/>
      <c r="F497" s="9"/>
      <c r="G497" s="9"/>
      <c r="H497" s="9"/>
      <c r="I497" s="157"/>
      <c r="J497" s="157"/>
      <c r="K497" s="157"/>
    </row>
    <row r="498" spans="2:11" ht="15">
      <c r="B498" s="159"/>
      <c r="C498" s="159"/>
      <c r="D498" s="159"/>
      <c r="E498" s="9"/>
      <c r="F498" s="9"/>
      <c r="G498" s="9"/>
      <c r="H498" s="9"/>
      <c r="I498" s="157"/>
      <c r="J498" s="157"/>
      <c r="K498" s="157"/>
    </row>
    <row r="499" spans="2:11" ht="15">
      <c r="B499" s="159"/>
      <c r="C499" s="159"/>
      <c r="D499" s="159"/>
      <c r="E499" s="9"/>
      <c r="F499" s="9"/>
      <c r="G499" s="9"/>
      <c r="H499" s="9"/>
      <c r="I499" s="157"/>
      <c r="J499" s="157"/>
      <c r="K499" s="157"/>
    </row>
    <row r="500" spans="2:11" ht="15">
      <c r="B500" s="159"/>
      <c r="C500" s="159"/>
      <c r="D500" s="159"/>
      <c r="E500" s="9"/>
      <c r="F500" s="9"/>
      <c r="G500" s="9"/>
      <c r="H500" s="9"/>
      <c r="I500" s="157"/>
      <c r="J500" s="157"/>
      <c r="K500" s="157"/>
    </row>
    <row r="501" spans="2:11" ht="15">
      <c r="B501" s="159"/>
      <c r="C501" s="159"/>
      <c r="D501" s="159"/>
      <c r="E501" s="9"/>
      <c r="F501" s="9"/>
      <c r="G501" s="9"/>
      <c r="H501" s="9"/>
      <c r="I501" s="157"/>
      <c r="J501" s="157"/>
      <c r="K501" s="157"/>
    </row>
    <row r="502" spans="2:11" ht="15">
      <c r="B502" s="159"/>
      <c r="C502" s="159"/>
      <c r="D502" s="159"/>
      <c r="E502" s="9"/>
      <c r="F502" s="9"/>
      <c r="G502" s="9"/>
      <c r="H502" s="9"/>
      <c r="I502" s="157"/>
      <c r="J502" s="157"/>
      <c r="K502" s="157"/>
    </row>
    <row r="503" spans="2:11" ht="15">
      <c r="B503" s="159"/>
      <c r="C503" s="159"/>
      <c r="D503" s="159"/>
      <c r="E503" s="9"/>
      <c r="F503" s="9"/>
      <c r="G503" s="9"/>
      <c r="H503" s="9"/>
      <c r="I503" s="157"/>
      <c r="J503" s="157"/>
      <c r="K503" s="157"/>
    </row>
    <row r="504" spans="2:11" ht="15">
      <c r="B504" s="159"/>
      <c r="C504" s="159"/>
      <c r="D504" s="159"/>
      <c r="E504" s="9"/>
      <c r="F504" s="9"/>
      <c r="G504" s="9"/>
      <c r="H504" s="9"/>
      <c r="I504" s="157"/>
      <c r="J504" s="157"/>
      <c r="K504" s="157"/>
    </row>
    <row r="505" spans="2:11" ht="15">
      <c r="B505" s="159"/>
      <c r="C505" s="159"/>
      <c r="D505" s="159"/>
      <c r="E505" s="9"/>
      <c r="F505" s="9"/>
      <c r="G505" s="9"/>
      <c r="H505" s="9"/>
      <c r="I505" s="157"/>
      <c r="J505" s="157"/>
      <c r="K505" s="157"/>
    </row>
    <row r="506" spans="2:11" ht="15">
      <c r="B506" s="159"/>
      <c r="C506" s="159"/>
      <c r="D506" s="159"/>
      <c r="E506" s="9"/>
      <c r="F506" s="9"/>
      <c r="G506" s="9"/>
      <c r="H506" s="9"/>
      <c r="I506" s="157"/>
      <c r="J506" s="157"/>
      <c r="K506" s="157"/>
    </row>
    <row r="507" spans="2:11" ht="15">
      <c r="B507" s="159"/>
      <c r="C507" s="159"/>
      <c r="D507" s="159"/>
      <c r="E507" s="9"/>
      <c r="F507" s="9"/>
      <c r="G507" s="9"/>
      <c r="H507" s="9"/>
      <c r="I507" s="157"/>
      <c r="J507" s="157"/>
      <c r="K507" s="157"/>
    </row>
    <row r="508" spans="2:11" ht="15">
      <c r="B508" s="159"/>
      <c r="C508" s="159"/>
      <c r="D508" s="159"/>
      <c r="E508" s="9"/>
      <c r="F508" s="9"/>
      <c r="G508" s="9"/>
      <c r="H508" s="9"/>
      <c r="I508" s="157"/>
      <c r="J508" s="157"/>
      <c r="K508" s="157"/>
    </row>
  </sheetData>
  <sheetProtection selectLockedCells="1" selectUnlockedCells="1"/>
  <mergeCells count="1">
    <mergeCell ref="B185:E185"/>
  </mergeCells>
  <printOptions/>
  <pageMargins left="0.5905511811023623" right="0.5905511811023623" top="0.4724409448818898" bottom="0.5118110236220472" header="0.5118110236220472" footer="0.1968503937007874"/>
  <pageSetup fitToHeight="0" fitToWidth="1" horizontalDpi="300" verticalDpi="300" orientation="landscape" paperSize="9" scale="58" r:id="rId1"/>
  <headerFooter alignWithMargins="0">
    <oddFooter>&amp;C&amp;P</oddFooter>
  </headerFooter>
  <rowBreaks count="8" manualBreakCount="8">
    <brk id="51" max="255" man="1"/>
    <brk id="108" max="11" man="1"/>
    <brk id="120" max="255" man="1"/>
    <brk id="175" max="11" man="1"/>
    <brk id="228" max="11" man="1"/>
    <brk id="285" max="255" man="1"/>
    <brk id="334" max="255" man="1"/>
    <brk id="3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Jankechova</dc:creator>
  <cp:keywords/>
  <dc:description/>
  <cp:lastModifiedBy>KAMENIAROVÁ Lucia</cp:lastModifiedBy>
  <cp:lastPrinted>2023-11-27T13:47:20Z</cp:lastPrinted>
  <dcterms:created xsi:type="dcterms:W3CDTF">2021-11-29T08:19:30Z</dcterms:created>
  <dcterms:modified xsi:type="dcterms:W3CDTF">2023-11-27T13:55:12Z</dcterms:modified>
  <cp:category/>
  <cp:version/>
  <cp:contentType/>
  <cp:contentStatus/>
</cp:coreProperties>
</file>